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PC_UFFICIO\AVVISI\IR_AltaFormazione_COVID19\Plico_Procedura_Doc_definitivi\"/>
    </mc:Choice>
  </mc:AlternateContent>
  <bookViews>
    <workbookView xWindow="0" yWindow="0" windowWidth="28800" windowHeight="11430" tabRatio="821"/>
  </bookViews>
  <sheets>
    <sheet name="Copertina" sheetId="33" r:id="rId1"/>
    <sheet name="Anagrafica" sheetId="27" r:id="rId2"/>
    <sheet name="Progetto" sheetId="28" r:id="rId3"/>
    <sheet name="1" sheetId="17" r:id="rId4"/>
    <sheet name="2" sheetId="18" r:id="rId5"/>
    <sheet name="3_WP1" sheetId="23" r:id="rId6"/>
    <sheet name="4_WP2" sheetId="24" r:id="rId7"/>
    <sheet name="5" sheetId="26" r:id="rId8"/>
    <sheet name="6" sheetId="31" r:id="rId9"/>
    <sheet name="7" sheetId="21" r:id="rId10"/>
    <sheet name="Foglio1" sheetId="30" state="hidden" r:id="rId11"/>
    <sheet name="Elenco" sheetId="3" state="hidden" r:id="rId12"/>
    <sheet name="Foglio2" sheetId="32" state="hidden" r:id="rId13"/>
  </sheets>
  <definedNames>
    <definedName name="_ftn1" localSheetId="3">'1'!$B$81</definedName>
    <definedName name="_ftn2" localSheetId="3">'1'!$B$82</definedName>
    <definedName name="_ftnref1" localSheetId="3">'5'!$K$13</definedName>
    <definedName name="_ftnref2" localSheetId="3">'1'!#REF!</definedName>
    <definedName name="_xlnm.Print_Area" localSheetId="3">'1'!$B$2:$L$75</definedName>
    <definedName name="_xlnm.Print_Area" localSheetId="4">'2'!$B$2:$AB$64</definedName>
    <definedName name="_xlnm.Print_Area" localSheetId="5">'3_WP1'!$B$1:$M$57</definedName>
    <definedName name="_xlnm.Print_Area" localSheetId="6">'4_WP2'!$A$1:$Q$11</definedName>
    <definedName name="_xlnm.Print_Area" localSheetId="7">'5'!$B$2:$V$20</definedName>
    <definedName name="_xlnm.Print_Area" localSheetId="8">'6'!$B$2:$AB$20</definedName>
    <definedName name="_xlnm.Print_Area" localSheetId="9">'7'!$B$2:$E$26</definedName>
    <definedName name="_xlnm.Print_Area" localSheetId="1">Anagrafica!$B$1:$I$48</definedName>
    <definedName name="_xlnm.Print_Area" localSheetId="0">Copertina!$A$3:$O$26</definedName>
    <definedName name="_xlnm.Print_Area" localSheetId="2">Progetto!$C$1:$F$23</definedName>
    <definedName name="_xlnm.Print_Titles" localSheetId="4">'2'!$B:$E,'2'!$2:$5</definedName>
    <definedName name="_xlnm.Print_Titles" localSheetId="6">'4_WP2'!$A:$B</definedName>
    <definedName name="_xlnm.Print_Titles" localSheetId="2">Progetto!$1:$2</definedName>
    <definedName name="UTILE_PERDITA_" localSheetId="0">#REF!</definedName>
    <definedName name="UTILE_PERDITA_">#REF!</definedName>
  </definedNames>
  <calcPr calcId="162913"/>
</workbook>
</file>

<file path=xl/calcChain.xml><?xml version="1.0" encoding="utf-8"?>
<calcChain xmlns="http://schemas.openxmlformats.org/spreadsheetml/2006/main">
  <c r="H53" i="23" l="1"/>
  <c r="G53" i="23"/>
  <c r="F53" i="23"/>
  <c r="H52" i="23"/>
  <c r="G52" i="23"/>
  <c r="F52" i="23"/>
  <c r="H51" i="23"/>
  <c r="G51" i="23"/>
  <c r="F51" i="23"/>
  <c r="H48" i="23"/>
  <c r="G48" i="23"/>
  <c r="F48" i="23"/>
  <c r="H45" i="23"/>
  <c r="G45" i="23"/>
  <c r="F45" i="23"/>
  <c r="H42" i="23"/>
  <c r="G42" i="23"/>
  <c r="F42" i="23"/>
  <c r="H39" i="23"/>
  <c r="G39" i="23"/>
  <c r="F39" i="23"/>
  <c r="H36" i="23"/>
  <c r="G36" i="23"/>
  <c r="F36" i="23"/>
  <c r="H33" i="23"/>
  <c r="G33" i="23"/>
  <c r="F33" i="23"/>
  <c r="H30" i="23"/>
  <c r="G30" i="23"/>
  <c r="F30" i="23"/>
  <c r="H27" i="23"/>
  <c r="G27" i="23"/>
  <c r="F27" i="23"/>
  <c r="H24" i="23"/>
  <c r="G24" i="23"/>
  <c r="F24" i="23"/>
  <c r="H21" i="23"/>
  <c r="G21" i="23"/>
  <c r="F21" i="23"/>
  <c r="H18" i="23"/>
  <c r="G18" i="23"/>
  <c r="F18" i="23"/>
  <c r="H15" i="23"/>
  <c r="G15" i="23"/>
  <c r="F15" i="23"/>
  <c r="H12" i="23"/>
  <c r="G12" i="23"/>
  <c r="F12" i="23"/>
  <c r="H9" i="23"/>
  <c r="G9" i="23"/>
  <c r="F9" i="23"/>
  <c r="H54" i="23" l="1"/>
  <c r="G54" i="23"/>
  <c r="F54" i="23"/>
  <c r="I65" i="17"/>
  <c r="AB62" i="18"/>
  <c r="Z60" i="18"/>
  <c r="Y60" i="18"/>
  <c r="X60" i="18"/>
  <c r="W60" i="18"/>
  <c r="V60" i="18"/>
  <c r="U60" i="18"/>
  <c r="T60" i="18"/>
  <c r="S60" i="18"/>
  <c r="R60" i="18"/>
  <c r="Q60" i="18"/>
  <c r="P60" i="18"/>
  <c r="O60" i="18"/>
  <c r="N60" i="18"/>
  <c r="M60" i="18"/>
  <c r="L60" i="18"/>
  <c r="K60" i="18"/>
  <c r="J60" i="18"/>
  <c r="I60" i="18"/>
  <c r="H60" i="18"/>
  <c r="G60" i="18"/>
  <c r="F60" i="18"/>
  <c r="E60" i="18"/>
  <c r="D60" i="18"/>
  <c r="C60" i="18"/>
  <c r="Y55" i="18"/>
  <c r="X55" i="18"/>
  <c r="W55" i="18"/>
  <c r="V55" i="18"/>
  <c r="U55" i="18"/>
  <c r="T55" i="18"/>
  <c r="S55" i="18"/>
  <c r="R55" i="18"/>
  <c r="Q55" i="18"/>
  <c r="P55" i="18"/>
  <c r="O55" i="18"/>
  <c r="N55" i="18"/>
  <c r="M55" i="18"/>
  <c r="L55" i="18"/>
  <c r="K55" i="18"/>
  <c r="J55" i="18"/>
  <c r="I55" i="18"/>
  <c r="H55" i="18"/>
  <c r="G55" i="18"/>
  <c r="F55" i="18"/>
  <c r="E55" i="18"/>
  <c r="D55" i="18"/>
  <c r="C55" i="18"/>
  <c r="Z55" i="18"/>
  <c r="Z50" i="18"/>
  <c r="Y50" i="18"/>
  <c r="X50" i="18"/>
  <c r="W50" i="18"/>
  <c r="V50" i="18"/>
  <c r="U50" i="18"/>
  <c r="T50" i="18"/>
  <c r="S50" i="18"/>
  <c r="R50" i="18"/>
  <c r="Q50" i="18"/>
  <c r="P50" i="18"/>
  <c r="O50" i="18"/>
  <c r="N50" i="18"/>
  <c r="M50" i="18"/>
  <c r="L50" i="18"/>
  <c r="K50" i="18"/>
  <c r="J50" i="18"/>
  <c r="I50" i="18"/>
  <c r="H50" i="18"/>
  <c r="G50" i="18"/>
  <c r="F50" i="18"/>
  <c r="E50" i="18"/>
  <c r="D50" i="18"/>
  <c r="C50" i="18"/>
  <c r="AA61" i="18"/>
  <c r="AA59" i="18"/>
  <c r="AA58" i="18"/>
  <c r="AA57" i="18"/>
  <c r="AA56" i="18"/>
  <c r="AA54" i="18"/>
  <c r="AA53" i="18"/>
  <c r="AA52" i="18"/>
  <c r="AA51" i="18"/>
  <c r="I60" i="17"/>
  <c r="I55" i="17"/>
  <c r="H55" i="17"/>
  <c r="G60" i="23" s="1"/>
  <c r="B61" i="18"/>
  <c r="B60" i="18"/>
  <c r="B59" i="18"/>
  <c r="B58" i="18"/>
  <c r="B57" i="18"/>
  <c r="B56" i="18"/>
  <c r="B55" i="18"/>
  <c r="B54" i="18"/>
  <c r="B53" i="18"/>
  <c r="B52" i="18"/>
  <c r="B51" i="18"/>
  <c r="B50" i="18"/>
  <c r="H64" i="17"/>
  <c r="J64" i="17" s="1"/>
  <c r="H63" i="17"/>
  <c r="L63" i="17" s="1"/>
  <c r="H62" i="17"/>
  <c r="J62" i="17" s="1"/>
  <c r="H61" i="17"/>
  <c r="L61" i="17" s="1"/>
  <c r="L59" i="17"/>
  <c r="J59" i="17"/>
  <c r="L58" i="17"/>
  <c r="J58" i="17"/>
  <c r="AB53" i="18" s="1"/>
  <c r="L57" i="17"/>
  <c r="J57" i="17"/>
  <c r="L56" i="17"/>
  <c r="J56" i="17"/>
  <c r="H13" i="32"/>
  <c r="J13" i="32" s="1"/>
  <c r="H16" i="32"/>
  <c r="J16" i="32" s="1"/>
  <c r="J14" i="32"/>
  <c r="AB59" i="18" l="1"/>
  <c r="AB51" i="18"/>
  <c r="AB52" i="18"/>
  <c r="AB54" i="18"/>
  <c r="AB57" i="18"/>
  <c r="AA50" i="18"/>
  <c r="AA60" i="18"/>
  <c r="H17" i="32"/>
  <c r="AA55" i="18"/>
  <c r="L62" i="17"/>
  <c r="H60" i="17"/>
  <c r="H60" i="23" s="1"/>
  <c r="J63" i="17"/>
  <c r="AB58" i="18" s="1"/>
  <c r="L64" i="17"/>
  <c r="J61" i="17"/>
  <c r="AB56" i="18" s="1"/>
  <c r="J17" i="32"/>
  <c r="H15" i="32"/>
  <c r="J15" i="32" s="1"/>
  <c r="H12" i="32"/>
  <c r="J12" i="32" s="1"/>
  <c r="T8" i="26"/>
  <c r="G4" i="28"/>
  <c r="G5" i="28"/>
  <c r="G6" i="28"/>
  <c r="G7" i="28"/>
  <c r="G8" i="28"/>
  <c r="G9" i="28"/>
  <c r="G10" i="28"/>
  <c r="G11" i="28"/>
  <c r="G12" i="28"/>
  <c r="G13" i="28"/>
  <c r="G14" i="28"/>
  <c r="G15" i="28"/>
  <c r="G16" i="28"/>
  <c r="G17" i="28"/>
  <c r="G18" i="28"/>
  <c r="G19" i="28"/>
  <c r="G20" i="28"/>
  <c r="G21" i="28"/>
  <c r="G22" i="28"/>
  <c r="I18" i="23"/>
  <c r="Z34" i="18"/>
  <c r="Y34" i="18"/>
  <c r="X34" i="18"/>
  <c r="W34" i="18"/>
  <c r="V34" i="18"/>
  <c r="U34" i="18"/>
  <c r="T34" i="18"/>
  <c r="S34" i="18"/>
  <c r="R34" i="18"/>
  <c r="Q34" i="18"/>
  <c r="P34" i="18"/>
  <c r="O34" i="18"/>
  <c r="N34" i="18"/>
  <c r="M34" i="18"/>
  <c r="L34" i="18"/>
  <c r="K34" i="18"/>
  <c r="J34" i="18"/>
  <c r="I34" i="18"/>
  <c r="H34" i="18"/>
  <c r="G34" i="18"/>
  <c r="F34" i="18"/>
  <c r="E34" i="18"/>
  <c r="D34" i="18"/>
  <c r="C34" i="18"/>
  <c r="AA31" i="18"/>
  <c r="AA32" i="18"/>
  <c r="B31" i="18"/>
  <c r="B46" i="27"/>
  <c r="B47" i="27" s="1"/>
  <c r="E19" i="31"/>
  <c r="D19" i="31"/>
  <c r="E18" i="31"/>
  <c r="D18" i="31"/>
  <c r="E17" i="31"/>
  <c r="D17" i="31"/>
  <c r="E16" i="31"/>
  <c r="D16" i="31"/>
  <c r="D15" i="31"/>
  <c r="B15" i="31"/>
  <c r="E14" i="31"/>
  <c r="D14" i="31"/>
  <c r="C14" i="31"/>
  <c r="B14" i="31"/>
  <c r="E13" i="31"/>
  <c r="D13" i="31"/>
  <c r="C13" i="31"/>
  <c r="B13" i="31"/>
  <c r="E4" i="31"/>
  <c r="T7" i="18"/>
  <c r="S7" i="18"/>
  <c r="R7" i="18"/>
  <c r="Q7" i="18"/>
  <c r="P7" i="18"/>
  <c r="O7" i="18"/>
  <c r="N7" i="18"/>
  <c r="M7" i="18"/>
  <c r="L7" i="18"/>
  <c r="K7" i="18"/>
  <c r="J7" i="18"/>
  <c r="I7" i="18"/>
  <c r="H7" i="18"/>
  <c r="G7" i="18"/>
  <c r="F7" i="18"/>
  <c r="E7" i="18"/>
  <c r="C7" i="18"/>
  <c r="AA25" i="18"/>
  <c r="AA26" i="18"/>
  <c r="AA27" i="18"/>
  <c r="AA28" i="18"/>
  <c r="B25" i="18"/>
  <c r="B26" i="18"/>
  <c r="B27" i="18"/>
  <c r="D7" i="18"/>
  <c r="AA45" i="18"/>
  <c r="B45" i="18"/>
  <c r="B49" i="18"/>
  <c r="B48" i="18"/>
  <c r="B47" i="18"/>
  <c r="B46" i="18"/>
  <c r="B44" i="18"/>
  <c r="B43" i="18"/>
  <c r="B42" i="18"/>
  <c r="B41" i="18"/>
  <c r="B40" i="18"/>
  <c r="B39" i="18"/>
  <c r="B38" i="18"/>
  <c r="B37" i="18"/>
  <c r="B36" i="18"/>
  <c r="B35" i="18"/>
  <c r="B34" i="18"/>
  <c r="T19" i="18"/>
  <c r="B74" i="17"/>
  <c r="C72" i="17"/>
  <c r="C73" i="17" s="1"/>
  <c r="D63" i="18" s="1"/>
  <c r="D6" i="31" s="1"/>
  <c r="C15" i="3"/>
  <c r="C16" i="3" s="1"/>
  <c r="C17" i="3" s="1"/>
  <c r="C18" i="3" s="1"/>
  <c r="C19" i="3" s="1"/>
  <c r="C20" i="3" s="1"/>
  <c r="J30" i="17"/>
  <c r="L30" i="17"/>
  <c r="J31" i="17"/>
  <c r="L32" i="17"/>
  <c r="J32" i="17"/>
  <c r="I24" i="17"/>
  <c r="L38" i="17"/>
  <c r="L37" i="17"/>
  <c r="J36" i="17"/>
  <c r="J35" i="17"/>
  <c r="L34" i="17"/>
  <c r="J33" i="17"/>
  <c r="L29" i="17"/>
  <c r="J28" i="17"/>
  <c r="J27" i="17"/>
  <c r="J26" i="17"/>
  <c r="L25" i="17"/>
  <c r="I12" i="17"/>
  <c r="J13" i="17"/>
  <c r="AB25" i="18" l="1"/>
  <c r="T6" i="18"/>
  <c r="J18" i="32"/>
  <c r="K13" i="32" s="1"/>
  <c r="H18" i="32"/>
  <c r="AB31" i="18"/>
  <c r="H19" i="32"/>
  <c r="AB26" i="18"/>
  <c r="I72" i="17"/>
  <c r="AB28" i="18"/>
  <c r="I4" i="31"/>
  <c r="AB9" i="31"/>
  <c r="AB27" i="18"/>
  <c r="O63" i="18"/>
  <c r="O6" i="31" s="1"/>
  <c r="M63" i="18"/>
  <c r="M6" i="31" s="1"/>
  <c r="Q63" i="18"/>
  <c r="Q6" i="31" s="1"/>
  <c r="R63" i="18"/>
  <c r="R6" i="31" s="1"/>
  <c r="S63" i="18"/>
  <c r="S6" i="31" s="1"/>
  <c r="T63" i="18"/>
  <c r="T6" i="31" s="1"/>
  <c r="N63" i="18"/>
  <c r="N6" i="31" s="1"/>
  <c r="P63" i="18"/>
  <c r="P6" i="31" s="1"/>
  <c r="E63" i="18"/>
  <c r="E6" i="31" s="1"/>
  <c r="U63" i="18"/>
  <c r="U6" i="31" s="1"/>
  <c r="F63" i="18"/>
  <c r="F6" i="31" s="1"/>
  <c r="V63" i="18"/>
  <c r="V6" i="31" s="1"/>
  <c r="G63" i="18"/>
  <c r="G6" i="31" s="1"/>
  <c r="W63" i="18"/>
  <c r="W6" i="31" s="1"/>
  <c r="I63" i="18"/>
  <c r="I6" i="31" s="1"/>
  <c r="H63" i="18"/>
  <c r="H6" i="31" s="1"/>
  <c r="X63" i="18"/>
  <c r="X6" i="31" s="1"/>
  <c r="Y63" i="18"/>
  <c r="Y6" i="31" s="1"/>
  <c r="J63" i="18"/>
  <c r="J6" i="31" s="1"/>
  <c r="Z63" i="18"/>
  <c r="Z6" i="31" s="1"/>
  <c r="K63" i="18"/>
  <c r="K6" i="31" s="1"/>
  <c r="C63" i="18"/>
  <c r="C6" i="31" s="1"/>
  <c r="L63" i="18"/>
  <c r="L6" i="31" s="1"/>
  <c r="L31" i="17"/>
  <c r="J25" i="17"/>
  <c r="J29" i="17"/>
  <c r="L33" i="17"/>
  <c r="J34" i="17"/>
  <c r="L35" i="17"/>
  <c r="J37" i="17"/>
  <c r="AB32" i="18" s="1"/>
  <c r="L26" i="17"/>
  <c r="L27" i="17"/>
  <c r="L36" i="17"/>
  <c r="L28" i="17"/>
  <c r="H24" i="17"/>
  <c r="E60" i="23" s="1"/>
  <c r="J38" i="17"/>
  <c r="L13" i="17"/>
  <c r="F19" i="28"/>
  <c r="F20" i="28"/>
  <c r="F21" i="28"/>
  <c r="K12" i="32" l="1"/>
  <c r="J24" i="17"/>
  <c r="I46" i="3"/>
  <c r="I42" i="3"/>
  <c r="I35" i="3"/>
  <c r="I37" i="3" s="1"/>
  <c r="I44" i="3" l="1"/>
  <c r="F22" i="28"/>
  <c r="F18" i="28"/>
  <c r="F17" i="28"/>
  <c r="F16" i="28"/>
  <c r="F15" i="28"/>
  <c r="F14" i="28"/>
  <c r="F13" i="28"/>
  <c r="F12" i="28"/>
  <c r="F11" i="28"/>
  <c r="F10" i="28"/>
  <c r="F9" i="28"/>
  <c r="F8" i="28"/>
  <c r="F7" i="28"/>
  <c r="F6" i="28"/>
  <c r="F5" i="28"/>
  <c r="F4" i="28"/>
  <c r="G3" i="28"/>
  <c r="F3" i="28" s="1"/>
  <c r="F23" i="28" l="1"/>
  <c r="K55" i="23"/>
  <c r="E4" i="26"/>
  <c r="AA63" i="18"/>
  <c r="S19" i="18"/>
  <c r="S6" i="18" s="1"/>
  <c r="R19" i="18"/>
  <c r="R6" i="18" s="1"/>
  <c r="Q19" i="18"/>
  <c r="Q6" i="18" s="1"/>
  <c r="P19" i="18"/>
  <c r="P6" i="18" s="1"/>
  <c r="O19" i="18"/>
  <c r="O6" i="18" s="1"/>
  <c r="N19" i="18"/>
  <c r="N6" i="18" s="1"/>
  <c r="M19" i="18"/>
  <c r="M6" i="18" s="1"/>
  <c r="L19" i="18"/>
  <c r="L6" i="18" s="1"/>
  <c r="K19" i="18"/>
  <c r="K6" i="18" s="1"/>
  <c r="J19" i="18"/>
  <c r="J6" i="18" s="1"/>
  <c r="I39" i="17"/>
  <c r="I11" i="17" s="1"/>
  <c r="H39" i="17"/>
  <c r="F60" i="23" s="1"/>
  <c r="AB63" i="18" l="1"/>
  <c r="C7" i="31"/>
  <c r="D7" i="31" s="1"/>
  <c r="E7" i="31" s="1"/>
  <c r="F7" i="31" s="1"/>
  <c r="G7" i="31" s="1"/>
  <c r="H7" i="31" s="1"/>
  <c r="I7" i="31" s="1"/>
  <c r="J7" i="31" s="1"/>
  <c r="K7" i="31" s="1"/>
  <c r="L7" i="31" s="1"/>
  <c r="M7" i="31" s="1"/>
  <c r="N7" i="31" s="1"/>
  <c r="O7" i="31" s="1"/>
  <c r="P7" i="31" s="1"/>
  <c r="Q7" i="31" s="1"/>
  <c r="R7" i="31" s="1"/>
  <c r="S7" i="31" s="1"/>
  <c r="T7" i="31" s="1"/>
  <c r="U7" i="31" s="1"/>
  <c r="V7" i="31" s="1"/>
  <c r="W7" i="31" s="1"/>
  <c r="X7" i="31" s="1"/>
  <c r="Y7" i="31" s="1"/>
  <c r="Z7" i="31" s="1"/>
  <c r="Q2" i="24"/>
  <c r="P2" i="24"/>
  <c r="O2" i="24"/>
  <c r="N2" i="24"/>
  <c r="M2" i="24"/>
  <c r="L2" i="24"/>
  <c r="K2" i="24"/>
  <c r="J2" i="24"/>
  <c r="I2" i="24"/>
  <c r="H2" i="24"/>
  <c r="G2" i="24"/>
  <c r="F2" i="24"/>
  <c r="E2" i="24"/>
  <c r="D2" i="24"/>
  <c r="C2" i="24"/>
  <c r="Q1" i="24"/>
  <c r="P1" i="24"/>
  <c r="O1" i="24"/>
  <c r="N1" i="24"/>
  <c r="M1" i="24"/>
  <c r="L1" i="24"/>
  <c r="K1" i="24"/>
  <c r="J1" i="24"/>
  <c r="I1" i="24"/>
  <c r="H1" i="24"/>
  <c r="G1" i="24"/>
  <c r="F1" i="24"/>
  <c r="E1" i="24"/>
  <c r="D1" i="24"/>
  <c r="C1" i="24"/>
  <c r="E19" i="26" l="1"/>
  <c r="D19" i="26"/>
  <c r="E18" i="26"/>
  <c r="D18" i="26"/>
  <c r="E17" i="26"/>
  <c r="D17" i="26"/>
  <c r="E16" i="26"/>
  <c r="D16" i="26"/>
  <c r="D15" i="26"/>
  <c r="B15" i="26"/>
  <c r="E14" i="26"/>
  <c r="D14" i="26"/>
  <c r="C14" i="26"/>
  <c r="B14" i="26"/>
  <c r="E13" i="26"/>
  <c r="D13" i="26"/>
  <c r="C13" i="26"/>
  <c r="B13" i="26"/>
  <c r="I4" i="26"/>
  <c r="J8" i="23" l="1"/>
  <c r="J11" i="23"/>
  <c r="C56" i="23"/>
  <c r="C53" i="23"/>
  <c r="C50" i="23"/>
  <c r="C47" i="23"/>
  <c r="C44" i="23"/>
  <c r="C41" i="23"/>
  <c r="C38" i="23"/>
  <c r="C35" i="23"/>
  <c r="C32" i="23"/>
  <c r="C29" i="23"/>
  <c r="C26" i="23"/>
  <c r="C23" i="23"/>
  <c r="C20" i="23"/>
  <c r="C17" i="23"/>
  <c r="C14" i="23"/>
  <c r="C11" i="23"/>
  <c r="C8" i="23"/>
  <c r="I53" i="23"/>
  <c r="I52" i="23"/>
  <c r="D53" i="23"/>
  <c r="E53" i="23"/>
  <c r="D52" i="23"/>
  <c r="E52" i="23"/>
  <c r="J14" i="23"/>
  <c r="J17" i="23"/>
  <c r="J20" i="23"/>
  <c r="J23" i="23"/>
  <c r="J26" i="23"/>
  <c r="J27" i="23" s="1"/>
  <c r="M25" i="23" s="1"/>
  <c r="J29" i="23"/>
  <c r="J32" i="23"/>
  <c r="J35" i="23"/>
  <c r="J38" i="23"/>
  <c r="J41" i="23"/>
  <c r="J44" i="23"/>
  <c r="J47" i="23"/>
  <c r="J50" i="23"/>
  <c r="I51" i="23"/>
  <c r="E51" i="23"/>
  <c r="D51" i="23"/>
  <c r="I48" i="23"/>
  <c r="E48" i="23"/>
  <c r="D48" i="23"/>
  <c r="I45" i="23"/>
  <c r="E45" i="23"/>
  <c r="D45" i="23"/>
  <c r="I42" i="23"/>
  <c r="E42" i="23"/>
  <c r="D42" i="23"/>
  <c r="I39" i="23"/>
  <c r="E39" i="23"/>
  <c r="D39" i="23"/>
  <c r="I36" i="23"/>
  <c r="E36" i="23"/>
  <c r="D36" i="23"/>
  <c r="I33" i="23"/>
  <c r="E33" i="23"/>
  <c r="D33" i="23"/>
  <c r="I30" i="23"/>
  <c r="E30" i="23"/>
  <c r="D30" i="23"/>
  <c r="I27" i="23"/>
  <c r="E27" i="23"/>
  <c r="D27" i="23"/>
  <c r="I24" i="23"/>
  <c r="E24" i="23"/>
  <c r="D24" i="23"/>
  <c r="I21" i="23"/>
  <c r="E21" i="23"/>
  <c r="D21" i="23"/>
  <c r="E18" i="23"/>
  <c r="D18" i="23"/>
  <c r="I15" i="23"/>
  <c r="E15" i="23"/>
  <c r="D15" i="23"/>
  <c r="I12" i="23"/>
  <c r="E12" i="23"/>
  <c r="D12" i="23"/>
  <c r="I9" i="23"/>
  <c r="E9" i="23"/>
  <c r="D9" i="23"/>
  <c r="AA35" i="18"/>
  <c r="B7" i="18"/>
  <c r="B8" i="18"/>
  <c r="B9" i="18"/>
  <c r="B10" i="18"/>
  <c r="B11" i="18"/>
  <c r="B12" i="18"/>
  <c r="B13" i="18"/>
  <c r="B14" i="18"/>
  <c r="B15" i="18"/>
  <c r="B16" i="18"/>
  <c r="B17" i="18"/>
  <c r="B18" i="18"/>
  <c r="B19" i="18"/>
  <c r="B20" i="18"/>
  <c r="B21" i="18"/>
  <c r="B22" i="18"/>
  <c r="B23" i="18"/>
  <c r="B24" i="18"/>
  <c r="B28" i="18"/>
  <c r="B29" i="18"/>
  <c r="B30" i="18"/>
  <c r="B32" i="18"/>
  <c r="B33" i="18"/>
  <c r="AA46" i="18"/>
  <c r="J40" i="17"/>
  <c r="AA9" i="18"/>
  <c r="AA36" i="18"/>
  <c r="AA37" i="18"/>
  <c r="AA38" i="18"/>
  <c r="AA39" i="18"/>
  <c r="AA40" i="18"/>
  <c r="AA20" i="18"/>
  <c r="AA21" i="18"/>
  <c r="AA22" i="18"/>
  <c r="AA23" i="18"/>
  <c r="AA24" i="18"/>
  <c r="AA10" i="18"/>
  <c r="AA11" i="18"/>
  <c r="AA12" i="18"/>
  <c r="AA13" i="18"/>
  <c r="AA14" i="18"/>
  <c r="L23" i="17"/>
  <c r="L22" i="17"/>
  <c r="J21" i="17"/>
  <c r="L20" i="17"/>
  <c r="L19" i="17"/>
  <c r="J18" i="17"/>
  <c r="J17" i="17"/>
  <c r="J15" i="17"/>
  <c r="L46" i="17"/>
  <c r="L40" i="17"/>
  <c r="J46" i="17"/>
  <c r="AA15" i="18"/>
  <c r="AA16" i="18"/>
  <c r="AA17" i="18"/>
  <c r="AA18" i="18"/>
  <c r="AA29" i="18"/>
  <c r="AA30" i="18"/>
  <c r="AA33" i="18"/>
  <c r="AA41" i="18"/>
  <c r="AA42" i="18"/>
  <c r="AB42" i="18" s="1"/>
  <c r="AA43" i="18"/>
  <c r="AA44" i="18"/>
  <c r="J41" i="17"/>
  <c r="AA47" i="18"/>
  <c r="J42" i="17"/>
  <c r="AA48" i="18"/>
  <c r="J43" i="17"/>
  <c r="AA49" i="18"/>
  <c r="J44" i="17"/>
  <c r="J45" i="17"/>
  <c r="J47" i="17"/>
  <c r="J48" i="17"/>
  <c r="J49" i="17"/>
  <c r="J50" i="17"/>
  <c r="AB45" i="18" s="1"/>
  <c r="J51" i="17"/>
  <c r="J52" i="17"/>
  <c r="J53" i="17"/>
  <c r="J54" i="17"/>
  <c r="L54" i="17"/>
  <c r="L53" i="17"/>
  <c r="L52" i="17"/>
  <c r="L51" i="17"/>
  <c r="L50" i="17"/>
  <c r="L49" i="17"/>
  <c r="L48" i="17"/>
  <c r="L47" i="17"/>
  <c r="L45" i="17"/>
  <c r="L44" i="17"/>
  <c r="L43" i="17"/>
  <c r="L42" i="17"/>
  <c r="L41" i="17"/>
  <c r="I19" i="18"/>
  <c r="I6" i="18" s="1"/>
  <c r="H19" i="18"/>
  <c r="H6" i="18" s="1"/>
  <c r="G19" i="18"/>
  <c r="G6" i="18" s="1"/>
  <c r="F19" i="18"/>
  <c r="F6" i="18" s="1"/>
  <c r="E19" i="18"/>
  <c r="E6" i="18" s="1"/>
  <c r="D19" i="18"/>
  <c r="D6" i="18" s="1"/>
  <c r="C19" i="18"/>
  <c r="C6" i="18" s="1"/>
  <c r="G6" i="17"/>
  <c r="AB43" i="18" l="1"/>
  <c r="AB48" i="18"/>
  <c r="E15" i="26"/>
  <c r="E15" i="31"/>
  <c r="AB47" i="18"/>
  <c r="AB46" i="18"/>
  <c r="AB44" i="18"/>
  <c r="AB40" i="18"/>
  <c r="AB39" i="18"/>
  <c r="AB37" i="18"/>
  <c r="AB36" i="18"/>
  <c r="AB35" i="18"/>
  <c r="AB38" i="18"/>
  <c r="AB41" i="18"/>
  <c r="AB49" i="18"/>
  <c r="J14" i="17"/>
  <c r="AB9" i="18" s="1"/>
  <c r="H12" i="17"/>
  <c r="D60" i="23" s="1"/>
  <c r="L21" i="17"/>
  <c r="J36" i="23"/>
  <c r="M34" i="23" s="1"/>
  <c r="J42" i="23"/>
  <c r="M40" i="23" s="1"/>
  <c r="J51" i="23"/>
  <c r="M49" i="23" s="1"/>
  <c r="J39" i="23"/>
  <c r="M37" i="23" s="1"/>
  <c r="J15" i="23"/>
  <c r="M13" i="23" s="1"/>
  <c r="J45" i="23"/>
  <c r="M43" i="23" s="1"/>
  <c r="J33" i="23"/>
  <c r="M31" i="23" s="1"/>
  <c r="J21" i="23"/>
  <c r="M19" i="23" s="1"/>
  <c r="J18" i="23"/>
  <c r="M16" i="23" s="1"/>
  <c r="J22" i="17"/>
  <c r="AB17" i="18" s="1"/>
  <c r="J20" i="17"/>
  <c r="AB15" i="18" s="1"/>
  <c r="L15" i="17"/>
  <c r="L18" i="17"/>
  <c r="L14" i="17"/>
  <c r="AB13" i="18"/>
  <c r="J53" i="23"/>
  <c r="AB29" i="18"/>
  <c r="AB16" i="18"/>
  <c r="AB23" i="18"/>
  <c r="AB22" i="18"/>
  <c r="AB24" i="18"/>
  <c r="J19" i="17"/>
  <c r="AB14" i="18" s="1"/>
  <c r="AB12" i="18"/>
  <c r="J12" i="23"/>
  <c r="M10" i="23" s="1"/>
  <c r="D54" i="23"/>
  <c r="E54" i="23"/>
  <c r="J48" i="23"/>
  <c r="M46" i="23" s="1"/>
  <c r="J24" i="23"/>
  <c r="M22" i="23" s="1"/>
  <c r="AB30" i="18"/>
  <c r="AB33" i="18"/>
  <c r="AA19" i="18"/>
  <c r="L16" i="17"/>
  <c r="J16" i="17"/>
  <c r="AB11" i="18" s="1"/>
  <c r="J9" i="23"/>
  <c r="M7" i="23" s="1"/>
  <c r="J52" i="23"/>
  <c r="AB20" i="18"/>
  <c r="AA34" i="18"/>
  <c r="AA8" i="18"/>
  <c r="J30" i="23"/>
  <c r="M28" i="23" s="1"/>
  <c r="I54" i="23"/>
  <c r="J39" i="17"/>
  <c r="AB10" i="18"/>
  <c r="J23" i="17"/>
  <c r="AB18" i="18" s="1"/>
  <c r="AB21" i="18"/>
  <c r="L17" i="17"/>
  <c r="AB34" i="18" l="1"/>
  <c r="J12" i="17"/>
  <c r="C6" i="21"/>
  <c r="J54" i="23"/>
  <c r="M52" i="23"/>
  <c r="AB19" i="18"/>
  <c r="AB8" i="18"/>
  <c r="AA7" i="18"/>
  <c r="C6" i="26"/>
  <c r="AA6" i="18" l="1"/>
  <c r="AB7" i="18"/>
  <c r="T9" i="26" l="1"/>
  <c r="T10" i="26" s="1"/>
  <c r="T9" i="31"/>
  <c r="Z9" i="31"/>
  <c r="V9" i="31"/>
  <c r="X9" i="31"/>
  <c r="W9" i="31"/>
  <c r="U9" i="31"/>
  <c r="Y9" i="31"/>
  <c r="O9" i="31"/>
  <c r="H9" i="31"/>
  <c r="K9" i="31"/>
  <c r="L9" i="31"/>
  <c r="M9" i="31"/>
  <c r="R9" i="31"/>
  <c r="E9" i="31"/>
  <c r="I9" i="31"/>
  <c r="N9" i="31"/>
  <c r="P9" i="31"/>
  <c r="G9" i="31"/>
  <c r="J9" i="31"/>
  <c r="D9" i="31"/>
  <c r="Q9" i="31"/>
  <c r="C9" i="31"/>
  <c r="F9" i="31"/>
  <c r="S9" i="31"/>
  <c r="C7" i="26"/>
  <c r="C9" i="26" s="1"/>
  <c r="D6" i="26"/>
  <c r="E6" i="26" s="1"/>
  <c r="F6" i="26" s="1"/>
  <c r="G6" i="26" s="1"/>
  <c r="H6" i="26" s="1"/>
  <c r="I6" i="26" s="1"/>
  <c r="J6" i="26" s="1"/>
  <c r="K6" i="26" s="1"/>
  <c r="L6" i="26" s="1"/>
  <c r="M6" i="26" s="1"/>
  <c r="N6" i="26" s="1"/>
  <c r="O6" i="26" s="1"/>
  <c r="P6" i="26" s="1"/>
  <c r="Q6" i="26" s="1"/>
  <c r="R6" i="26" s="1"/>
  <c r="S6" i="26" s="1"/>
  <c r="T6" i="26" s="1"/>
  <c r="AA9" i="31" l="1"/>
  <c r="D7" i="26"/>
  <c r="E7" i="26" s="1"/>
  <c r="F7" i="26" s="1"/>
  <c r="G7" i="26" s="1"/>
  <c r="H7" i="26" s="1"/>
  <c r="I7" i="26" s="1"/>
  <c r="J7" i="26" s="1"/>
  <c r="K7" i="26" s="1"/>
  <c r="L7" i="26" s="1"/>
  <c r="M7" i="26" s="1"/>
  <c r="N7" i="26" s="1"/>
  <c r="O7" i="26" s="1"/>
  <c r="P7" i="26" s="1"/>
  <c r="Q7" i="26" s="1"/>
  <c r="R7" i="26" s="1"/>
  <c r="S7" i="26" s="1"/>
  <c r="T7" i="26" s="1"/>
  <c r="D9" i="26" l="1"/>
  <c r="S10" i="31" l="1"/>
  <c r="T10" i="31" s="1"/>
  <c r="U10" i="31" l="1"/>
  <c r="E9" i="26"/>
  <c r="V10" i="31" l="1"/>
  <c r="W10" i="31" l="1"/>
  <c r="F9" i="26"/>
  <c r="G9" i="26" l="1"/>
  <c r="H9" i="26"/>
  <c r="X10" i="31" l="1"/>
  <c r="I9" i="26"/>
  <c r="Y10" i="31" l="1"/>
  <c r="J9" i="26"/>
  <c r="K9" i="26" l="1"/>
  <c r="L9" i="26"/>
  <c r="M9" i="26" l="1"/>
  <c r="N9" i="26" l="1"/>
  <c r="O9" i="26" l="1"/>
  <c r="P9" i="26" l="1"/>
  <c r="Q9" i="26" l="1"/>
  <c r="R9" i="26" l="1"/>
  <c r="S9" i="26" l="1"/>
  <c r="U9" i="26" l="1"/>
  <c r="V9" i="26" s="1"/>
  <c r="D10" i="31"/>
  <c r="E10" i="31"/>
  <c r="F10" i="31"/>
  <c r="G10" i="31"/>
  <c r="H10" i="31"/>
  <c r="I10" i="31"/>
  <c r="J10" i="31"/>
  <c r="K10" i="31"/>
  <c r="L10" i="31"/>
  <c r="M10" i="31"/>
  <c r="N10" i="31"/>
  <c r="P10" i="31"/>
  <c r="Q10" i="31"/>
  <c r="R10" i="31"/>
  <c r="L66" i="17"/>
  <c r="J66" i="17"/>
  <c r="AB61" i="18" s="1"/>
  <c r="H65" i="17"/>
  <c r="L65" i="17" l="1"/>
  <c r="I60" i="23"/>
  <c r="J60" i="23" s="1"/>
  <c r="H11" i="17"/>
  <c r="J11" i="17" l="1"/>
  <c r="AB6" i="18" s="1"/>
  <c r="F56" i="23"/>
  <c r="G56" i="23"/>
  <c r="H56" i="23"/>
  <c r="I56" i="23"/>
  <c r="E56" i="23"/>
  <c r="L60" i="17"/>
  <c r="C5" i="21"/>
  <c r="C11" i="21" s="1"/>
  <c r="L12" i="17"/>
  <c r="J56" i="23"/>
  <c r="I71" i="17"/>
  <c r="I73" i="17" s="1"/>
  <c r="D56" i="23"/>
  <c r="L68" i="17"/>
  <c r="L55" i="17"/>
  <c r="L11" i="17" l="1"/>
  <c r="E74" i="17" s="1"/>
  <c r="K56" i="23"/>
  <c r="K57" i="23" s="1"/>
  <c r="J65" i="17"/>
  <c r="AB60" i="18" s="1"/>
  <c r="AB64" i="18" l="1"/>
  <c r="F3" i="18" s="1"/>
  <c r="I16" i="26" s="1"/>
  <c r="I19" i="26" s="1"/>
  <c r="J55" i="17"/>
  <c r="AB50" i="18" s="1"/>
  <c r="J60" i="17"/>
  <c r="AB55" i="18" s="1"/>
  <c r="J16" i="26" l="1"/>
  <c r="K16" i="26" s="1"/>
  <c r="K19" i="26" s="1"/>
  <c r="L16" i="26" s="1"/>
  <c r="O19" i="26" s="1"/>
  <c r="I16" i="31"/>
  <c r="J16" i="31" s="1"/>
  <c r="K16" i="31" s="1"/>
  <c r="K19" i="31" s="1"/>
  <c r="L16" i="31" s="1"/>
  <c r="O19" i="31" s="1"/>
  <c r="C8" i="31" s="1"/>
  <c r="C10" i="31" s="1"/>
  <c r="I19" i="31" l="1"/>
  <c r="E6" i="21"/>
  <c r="C8" i="26"/>
  <c r="C10" i="26" s="1"/>
  <c r="D8" i="26" s="1"/>
  <c r="D10" i="26" s="1"/>
  <c r="E8" i="26" s="1"/>
  <c r="E10" i="26" s="1"/>
  <c r="F8" i="26" s="1"/>
  <c r="F10" i="26" s="1"/>
  <c r="G8" i="26" s="1"/>
  <c r="G10" i="26" s="1"/>
  <c r="H8" i="26" s="1"/>
  <c r="H10" i="26" s="1"/>
  <c r="I8" i="26" s="1"/>
  <c r="I10" i="26" s="1"/>
  <c r="J8" i="26" s="1"/>
  <c r="J10" i="26" s="1"/>
  <c r="K8" i="26" s="1"/>
  <c r="K10" i="26" s="1"/>
  <c r="L8" i="26" s="1"/>
  <c r="L10" i="26" s="1"/>
  <c r="M8" i="26" s="1"/>
  <c r="M10" i="26" s="1"/>
  <c r="N8" i="26" s="1"/>
  <c r="N10" i="26" s="1"/>
  <c r="O8" i="26" s="1"/>
  <c r="O10" i="26" s="1"/>
  <c r="P8" i="26" s="1"/>
  <c r="P10" i="26" s="1"/>
  <c r="Q8" i="26" s="1"/>
  <c r="Q10" i="26" s="1"/>
  <c r="R8" i="26" s="1"/>
  <c r="R10" i="26" s="1"/>
  <c r="S8" i="26" s="1"/>
  <c r="S10" i="26" s="1"/>
  <c r="O8" i="31"/>
  <c r="O10" i="31" s="1"/>
  <c r="Z8" i="31"/>
  <c r="Z10" i="31" s="1"/>
  <c r="AA8" i="31" l="1"/>
  <c r="AB8" i="31" s="1"/>
  <c r="F6" i="21"/>
  <c r="E11" i="21"/>
  <c r="U8" i="26"/>
  <c r="V8" i="26" s="1"/>
  <c r="B13" i="21" l="1"/>
  <c r="E20" i="21" s="1"/>
</calcChain>
</file>

<file path=xl/sharedStrings.xml><?xml version="1.0" encoding="utf-8"?>
<sst xmlns="http://schemas.openxmlformats.org/spreadsheetml/2006/main" count="434" uniqueCount="236">
  <si>
    <t>Descrizione</t>
  </si>
  <si>
    <t>Spese Ammissibili</t>
  </si>
  <si>
    <t>Totale</t>
  </si>
  <si>
    <t>Spese non ammissibili</t>
  </si>
  <si>
    <t>Voci di spesa</t>
  </si>
  <si>
    <t>Importo totale</t>
  </si>
  <si>
    <t>(euro)</t>
  </si>
  <si>
    <t>Controllo</t>
  </si>
  <si>
    <t>Check</t>
  </si>
  <si>
    <t>Importo spesa ammissibile</t>
  </si>
  <si>
    <t>Mese 1</t>
  </si>
  <si>
    <t>Mese 2</t>
  </si>
  <si>
    <t>Mese 3</t>
  </si>
  <si>
    <t>Mese 4</t>
  </si>
  <si>
    <t>Mese 5</t>
  </si>
  <si>
    <t>Mese 6</t>
  </si>
  <si>
    <t>Mese 7</t>
  </si>
  <si>
    <t>Mese 8</t>
  </si>
  <si>
    <t>Mese 9</t>
  </si>
  <si>
    <t>Mese 10</t>
  </si>
  <si>
    <t>Mese 11</t>
  </si>
  <si>
    <t>Mese 12</t>
  </si>
  <si>
    <t>Mese 13</t>
  </si>
  <si>
    <t>Mese 14</t>
  </si>
  <si>
    <t>Mese 15</t>
  </si>
  <si>
    <t>Mese 16</t>
  </si>
  <si>
    <t>Mese 17</t>
  </si>
  <si>
    <t>Mese 18</t>
  </si>
  <si>
    <t>FABBISOGNO</t>
  </si>
  <si>
    <t>Importi</t>
  </si>
  <si>
    <t>FONTI DI COPERTURA</t>
  </si>
  <si>
    <t>Altri finanziamenti a m/l termine</t>
  </si>
  <si>
    <t>Altre disponibilità (specificare):</t>
  </si>
  <si>
    <t>..............................................................</t>
  </si>
  <si>
    <t>Totale fabbisogni</t>
  </si>
  <si>
    <t>Totale fonti</t>
  </si>
  <si>
    <t>Spese non agevolabili</t>
  </si>
  <si>
    <t>Avanzamento % spesa</t>
  </si>
  <si>
    <t>Avanzamento spesa - dato cumulato</t>
  </si>
  <si>
    <t>Importo contributo richiesto cumulato</t>
  </si>
  <si>
    <t>Soggetto obbligato alla predisposizione del bilancio</t>
  </si>
  <si>
    <t>Si</t>
  </si>
  <si>
    <t>No</t>
  </si>
  <si>
    <t>(*) In alternativa il presente documento deve essere firmato digitalmente dal procuratore speciale del legale rappresentante dell’impresa e corredato dalla procura speciale o copia autentica della stessa munita delle necessarie dichiarazioni rese dal legale rappresentante e procuratore ai sensi del D.P.R. n. 445/2000.</t>
  </si>
  <si>
    <t>Modalità erogazione contributo</t>
  </si>
  <si>
    <t>1 - con anticipazione</t>
  </si>
  <si>
    <t>2 - avanzamento lavori</t>
  </si>
  <si>
    <t>(valore % contributo)</t>
  </si>
  <si>
    <t>Avanzamento della spesa[1]</t>
  </si>
  <si>
    <t>Avanzamento della spesa[2]</t>
  </si>
  <si>
    <t>Avanzamento della spesa</t>
  </si>
  <si>
    <t>Anticipazione contributo</t>
  </si>
  <si>
    <t>(valore %)</t>
  </si>
  <si>
    <t>1° Acconto</t>
  </si>
  <si>
    <t>Saldo</t>
  </si>
  <si>
    <t>Importo contributo richiesto 1 - con anticipazione</t>
  </si>
  <si>
    <t>Importo contributo richiesto 2  - avanzamento lavori</t>
  </si>
  <si>
    <t>Denominazione del Soggetto richiedente il contributo</t>
  </si>
  <si>
    <t>Spese ammissibili</t>
  </si>
  <si>
    <t>OdR</t>
  </si>
  <si>
    <t>Soggetti</t>
  </si>
  <si>
    <t>Nota bene: compilare le celle in bianco di cui sopra. La mancata compilazione non consente la produzione del Formulario in maniera completa e funzionale alla presentazione della domanda</t>
  </si>
  <si>
    <t>Soglia
(voci di spesa e valori min/max investimento ammissibile)</t>
  </si>
  <si>
    <t>FORMULARIO</t>
  </si>
  <si>
    <t>Fasi Attività</t>
  </si>
  <si>
    <t>SPESE AMMISSIBILI</t>
  </si>
  <si>
    <t>Data Inizio</t>
  </si>
  <si>
    <t>Data fine</t>
  </si>
  <si>
    <t>Euro</t>
  </si>
  <si>
    <t>Totale Progetto</t>
  </si>
  <si>
    <t>Denominazione Fase Attività</t>
  </si>
  <si>
    <t>Obiettivi</t>
  </si>
  <si>
    <t>Risultati attesi e deliverables</t>
  </si>
  <si>
    <t>Check Data WP</t>
  </si>
  <si>
    <t>Data Fine</t>
  </si>
  <si>
    <t>Finanziamento</t>
  </si>
  <si>
    <t>1. Beneficiario</t>
  </si>
  <si>
    <t>b) Organismo di Ricerca - IR-N+</t>
  </si>
  <si>
    <t>Tipologia Beneficiario</t>
  </si>
  <si>
    <t>Max Contributo</t>
  </si>
  <si>
    <t>Nome e Cognome del Rappresentante Legale</t>
  </si>
  <si>
    <t>Fase 1</t>
  </si>
  <si>
    <t>Totale Fase</t>
  </si>
  <si>
    <t>Fase 2</t>
  </si>
  <si>
    <t>Fase 3</t>
  </si>
  <si>
    <t>Fase 4</t>
  </si>
  <si>
    <t>Fase 5</t>
  </si>
  <si>
    <t>Fase 6</t>
  </si>
  <si>
    <t>Fase 7</t>
  </si>
  <si>
    <t>Fase 8</t>
  </si>
  <si>
    <t>Fase 9</t>
  </si>
  <si>
    <t>Fase 10</t>
  </si>
  <si>
    <t>Fase 11</t>
  </si>
  <si>
    <t>Fase 12</t>
  </si>
  <si>
    <t>Fase 13</t>
  </si>
  <si>
    <t>Fase 14</t>
  </si>
  <si>
    <t>Fase 15</t>
  </si>
  <si>
    <t>Soggetto Responsabile</t>
  </si>
  <si>
    <t>Contenuti delle attività previste</t>
  </si>
  <si>
    <t>Ruoli e compiti delle risorse impiegate</t>
  </si>
  <si>
    <t>pac151</t>
  </si>
  <si>
    <t>2. Articolazione temporale della spesa ammissibile</t>
  </si>
  <si>
    <t>3. Articolazione per Fasi della spesa ammissibile</t>
  </si>
  <si>
    <t>4. Articolazione per Work Package delle attività previste (descrizione dei contenuti)</t>
  </si>
  <si>
    <t>5bis. Determinazione del contributo richiesto</t>
  </si>
  <si>
    <t>Contributo</t>
  </si>
  <si>
    <t>Il sottoscritto _____________________________, nato a _______________ residente in _____________________________________________, C.F.__________________________________________________</t>
  </si>
  <si>
    <t>consapevole delle responsabilità penali cui può andare incontro in caso di dichiarazioni mendaci, ai sensi e per gli effetti dell’art. 76 del D.P.R. 28 dicembre 2000, n. 445,</t>
  </si>
  <si>
    <t>DICHIARA</t>
  </si>
  <si>
    <t xml:space="preserve"> - che le informazioni riportate nel presente Formulario sono veritiere e, ove riferite a elementi previsionali, basate su stime ragionevoli;
 - che i valori esposti relativi alla spesa ammissibile, per la quale il contributo è richiesto, si basa su i) preventivi predisposti nella disponibilità del richiedente e/o ii) su stime ragionevoli effettuate dal richiedente medesimo.</t>
  </si>
  <si>
    <t>RICHIEDE</t>
  </si>
  <si>
    <t>al fine della realizzazione del progetto di cui al presente Formulario, un contributo pari a €:</t>
  </si>
  <si>
    <r>
      <t>Firma digitale del legale rappresentante</t>
    </r>
    <r>
      <rPr>
        <vertAlign val="superscript"/>
        <sz val="8"/>
        <color theme="1"/>
        <rFont val="Calibri"/>
        <family val="2"/>
      </rPr>
      <t>*</t>
    </r>
  </si>
  <si>
    <t>Agevolazioni richieste per il progetto</t>
  </si>
  <si>
    <t>Nota 2: Nel caso di progetto presentato in forma associata, indicare gli altri soggetti interessati da questa fase del progetto.</t>
  </si>
  <si>
    <t>Mezzi propri</t>
  </si>
  <si>
    <t>Spese ammissibili a contributo</t>
  </si>
  <si>
    <t>SEZIONE 1 - ANAGRAFICA</t>
  </si>
  <si>
    <t>1) Dati Generali</t>
  </si>
  <si>
    <t>Denominazione</t>
  </si>
  <si>
    <t>Campo obbligatorio</t>
  </si>
  <si>
    <t xml:space="preserve">Legale rappresentante </t>
  </si>
  <si>
    <t>Nominativo:</t>
  </si>
  <si>
    <t>Mail:</t>
  </si>
  <si>
    <t>Tel:</t>
  </si>
  <si>
    <t>Fax:</t>
  </si>
  <si>
    <t xml:space="preserve">Recapiti della persona di riferimento </t>
  </si>
  <si>
    <t>Responsabile del Progetto</t>
  </si>
  <si>
    <t>2) Codice Fiscale/P.IVA</t>
  </si>
  <si>
    <t>Codice Fiscale</t>
  </si>
  <si>
    <t>P. IVA</t>
  </si>
  <si>
    <t>3) Sede legale</t>
  </si>
  <si>
    <t>Via / Piazza</t>
  </si>
  <si>
    <t>Comune</t>
  </si>
  <si>
    <t>CAP</t>
  </si>
  <si>
    <t>Provincia</t>
  </si>
  <si>
    <t>Telefono</t>
  </si>
  <si>
    <t>FAx</t>
  </si>
  <si>
    <t>E-mail</t>
  </si>
  <si>
    <t>Sito Internet</t>
  </si>
  <si>
    <t xml:space="preserve">Stato estero </t>
  </si>
  <si>
    <t>Posta Elettronica Certificata (PEC)</t>
  </si>
  <si>
    <t>5) Indirizzo al quale si chiede venga indirizzata la corrispondenza</t>
  </si>
  <si>
    <t>N° Max Caratteri</t>
  </si>
  <si>
    <t>N° civico</t>
  </si>
  <si>
    <t>Nome e Cognome Assegnista</t>
  </si>
  <si>
    <t>Mese 19</t>
  </si>
  <si>
    <t>Mese 20</t>
  </si>
  <si>
    <t>Mese 21</t>
  </si>
  <si>
    <t>Mese 22</t>
  </si>
  <si>
    <t>Mese 23</t>
  </si>
  <si>
    <t>Mese 24</t>
  </si>
  <si>
    <t>N° Ore di attività svolte</t>
  </si>
  <si>
    <t>Breve descrizione attività svolta</t>
  </si>
  <si>
    <t>costo assegno</t>
  </si>
  <si>
    <t>anni</t>
  </si>
  <si>
    <t>Totale costo assegni</t>
  </si>
  <si>
    <t>Assegni n° max</t>
  </si>
  <si>
    <t>Costo per Uni</t>
  </si>
  <si>
    <t>N° Uni</t>
  </si>
  <si>
    <t>dot 151</t>
  </si>
  <si>
    <t>Finanziamento per Uni</t>
  </si>
  <si>
    <t>Tot finanziamento per Uni</t>
  </si>
  <si>
    <t>Arr</t>
  </si>
  <si>
    <t>Descrizione del Soggetto Proponente (Organizzazione e principali attività del Proponente, Elementi descrittivi relativi al soddisfacimento dei requisiti di cui all'Allegato D al Modulo di domanda)</t>
  </si>
  <si>
    <t>Finalità e contenuti del Progetto proposto</t>
  </si>
  <si>
    <t>Elementi di coerenza del progetto con l'Area di Innovazione "Scienze della Vita" e inquadramento a livello nazionale e internazionale con particolare riferimento al contrasto all'emergenza sanitaria COVID19</t>
  </si>
  <si>
    <t xml:space="preserve">Descrizione dei profili professionali del Management e del Team di Progetto </t>
  </si>
  <si>
    <t>Elementi quali-quantitativi di miglioramento delle infrastrutture per attività di ricerca nel campo delle misure di contrasto alla pandemia COVID19 e di tutela della salute</t>
  </si>
  <si>
    <t xml:space="preserve">Capacità del progetto di possibili applicazioni in tema di contrasto alla pandemia COVID19 e di tutela della salute </t>
  </si>
  <si>
    <t>Accordi di collaborazione formalizzata con altri soggetti censiti nel PNIR e/o nella Road Map ESFRI e di creazione networking internazionale sui temi COVID19 e di tutela della Salute</t>
  </si>
  <si>
    <t>Potenziale di attrazione di investimenti produttivi ad alta tecnologia</t>
  </si>
  <si>
    <t>Anni di esperienza documentabile e titoli di studio del team di ricerca che sarà coinvolto nel progetto</t>
  </si>
  <si>
    <t xml:space="preserve">Descrizione dei contenuti del Curriculum del Coordinatore Scientifico </t>
  </si>
  <si>
    <t>H-index del coordinatore scientifico</t>
  </si>
  <si>
    <t>Gestione tecnico amministrativa delle azioni funzionali agli investimenti finanziati</t>
  </si>
  <si>
    <t>Soluzioni percorribili in materia di contrasto alla pandemia COVID19 e ai temi della salute e congruenza (in termini di ponderazione delle voci di spesa servizi e personale) rispetto all'efficacia
e agli obiettivi perseguiti.</t>
  </si>
  <si>
    <t xml:space="preserve">Profili di competenza degli assegnisti da selezione - coerenza con le finalità di contrasto alle pandemie e scienze della vita </t>
  </si>
  <si>
    <t>Presenza nel gruppo di lavoro individuato di risorse umane di sesso femminile</t>
  </si>
  <si>
    <r>
      <t>Azioni che contribuiscano a ridurre le pressioni ambientali (risparmio idrico ed energetico, riduzione di emissioni in atmosfera e produzione di rifiuti e reflui).
(</t>
    </r>
    <r>
      <rPr>
        <i/>
        <sz val="8"/>
        <color theme="1"/>
        <rFont val="Calibri"/>
        <family val="2"/>
      </rPr>
      <t>alimentare il campo anche nel caso in cui nonsia prevista tale possibilità</t>
    </r>
    <r>
      <rPr>
        <sz val="8"/>
        <color theme="1"/>
        <rFont val="Calibri"/>
        <family val="2"/>
      </rPr>
      <t>)</t>
    </r>
  </si>
  <si>
    <t>Grado di coerenza della proposta con gli obiettivi del POR 2014/2020</t>
  </si>
  <si>
    <t>Elementi relativi alla capacità dell'intervento di favorire la crescita occupazionale/l’integrazione sociale</t>
  </si>
  <si>
    <t>Indicazioni relative alle referenze internazionali che saranno richieste agli assegnisti</t>
  </si>
  <si>
    <t>a) Organismo di Ricerca - Università</t>
  </si>
  <si>
    <t>Organismo di Ricerca - Università</t>
  </si>
  <si>
    <t>Opere Murarie</t>
  </si>
  <si>
    <t>Soglia Opere murarie</t>
  </si>
  <si>
    <t xml:space="preserve">Impianti, macchinari ed attrezzature </t>
  </si>
  <si>
    <t>Attivi immateriali (diritti di brevetto, licenze, know-how o altre forme di proprietà intellettuale)</t>
  </si>
  <si>
    <t>Nota bene: compilare le celle in bianco di cui sopra. La mancata compilazione non consente la produzione del Formulario in maniera completa e funzionale alla presentazione della domanda: riportare la voce di spesa, la descrizione ed il relativo importo.</t>
  </si>
  <si>
    <t>Numero Assegnisti richiesti</t>
  </si>
  <si>
    <t>Assegnisti</t>
  </si>
  <si>
    <t>Importo assegno di ricerca biennale</t>
  </si>
  <si>
    <t>Importo Richiesto Assegno di ricerca</t>
  </si>
  <si>
    <t>g</t>
  </si>
  <si>
    <t>Costo Assegnisti</t>
  </si>
  <si>
    <t>Totale Fasi</t>
  </si>
  <si>
    <t>Attivi Immateriali</t>
  </si>
  <si>
    <t>Contributo Concedibile
(Max € )</t>
  </si>
  <si>
    <t>1ter. Quadro di dettaglio delle spese - Azione 10.5.12</t>
  </si>
  <si>
    <t>1quater. Riepilogo Spese Ammissibili</t>
  </si>
  <si>
    <t>Spese ammissibili Azione 1.5.1</t>
  </si>
  <si>
    <t>Spese ammissibili Azione 10.5.12</t>
  </si>
  <si>
    <t>Totale spese ammissibili</t>
  </si>
  <si>
    <t>Azione 1.5.1 - Voci di spesa</t>
  </si>
  <si>
    <t>Azione 10.5.12 - Voci di spesa</t>
  </si>
  <si>
    <r>
      <t xml:space="preserve">5. </t>
    </r>
    <r>
      <rPr>
        <b/>
        <sz val="14"/>
        <color theme="0"/>
        <rFont val="Calibri"/>
        <family val="2"/>
      </rPr>
      <t>AZIONE 1.5.1</t>
    </r>
    <r>
      <rPr>
        <b/>
        <sz val="12"/>
        <color theme="0"/>
        <rFont val="Calibri"/>
        <family val="2"/>
      </rPr>
      <t xml:space="preserve"> - Articolazione temporale delle richieste di erogazione del contributo (importi in euro)</t>
    </r>
  </si>
  <si>
    <r>
      <t>Indicazioni relative all'eventuale inserimento nel gruppo di lavoro almeno un componente diversamente abile (</t>
    </r>
    <r>
      <rPr>
        <i/>
        <sz val="8"/>
        <color theme="1"/>
        <rFont val="Calibri"/>
        <family val="2"/>
      </rPr>
      <t>alimentare il campo anche nel caso in cui non sia prevista tale possibilità</t>
    </r>
    <r>
      <rPr>
        <sz val="8"/>
        <color theme="1"/>
        <rFont val="Calibri"/>
        <family val="2"/>
      </rPr>
      <t>)</t>
    </r>
  </si>
  <si>
    <t>Il presente foglio viene automaticamente prodotto. VERIFICARE EVENTUALI ALERT E LA DETERMINAZIONE DEL VALORE CONTRIBUTO RICHIESTO.</t>
  </si>
  <si>
    <t>Nota bene: selezionare il numero di assegnisti per i quali si richiede il finanziamento.</t>
  </si>
  <si>
    <t>Check coerenza articolazione temporale spese ammissibili:</t>
  </si>
  <si>
    <r>
      <t xml:space="preserve">Nota bene: Ove gli elementi forniti circa le spese ammissibili non fossero congrui con le disposizioni dell'Avviso oppure le indicazioni relativamente all'articolazione temporale della spesa, di cui alla tabella 2, non fossero congrue rispetto a quanto in Tabella 1bis e, </t>
    </r>
    <r>
      <rPr>
        <b/>
        <u/>
        <sz val="9"/>
        <color theme="0"/>
        <rFont val="Calibri"/>
        <family val="2"/>
      </rPr>
      <t>più in generale, ove i dati forniti (compresi, quindi, anche quelli di cui ad altri fogli del presente formulario) fossero incongrui o incompleti, il foglio di calcolo non procede alla determinazione del contributo richiesto</t>
    </r>
    <r>
      <rPr>
        <sz val="9"/>
        <color theme="0"/>
        <rFont val="Calibri"/>
        <family val="2"/>
      </rPr>
      <t>.</t>
    </r>
  </si>
  <si>
    <t>SEZIONE 2 - Descrizione Progetto</t>
  </si>
  <si>
    <t xml:space="preserve">Dotazione </t>
  </si>
  <si>
    <t xml:space="preserve">Cap </t>
  </si>
  <si>
    <t>Impianti macchinari attrezzature</t>
  </si>
  <si>
    <t>Spese per il personale</t>
  </si>
  <si>
    <t>Spese generali</t>
  </si>
  <si>
    <t>Consulenze</t>
  </si>
  <si>
    <t>Spese per consulenze</t>
  </si>
  <si>
    <t>N° Ore</t>
  </si>
  <si>
    <t>Costo Orario Standard (€)</t>
  </si>
  <si>
    <t>IVA</t>
  </si>
  <si>
    <t>Nota 1: Con riferimento alle fonti di copertura, allegare alla domanda eventuale documentazione utile a supporto delle informazioni fornite</t>
  </si>
  <si>
    <r>
      <t xml:space="preserve">6. </t>
    </r>
    <r>
      <rPr>
        <b/>
        <sz val="14"/>
        <color theme="0"/>
        <rFont val="Calibri"/>
        <family val="2"/>
      </rPr>
      <t>AZIONE 10.5.12</t>
    </r>
    <r>
      <rPr>
        <b/>
        <sz val="12"/>
        <color theme="0"/>
        <rFont val="Calibri"/>
        <family val="2"/>
      </rPr>
      <t xml:space="preserve"> - Articolazione temporale delle richieste di erogazione del contributo (importi in euro)</t>
    </r>
  </si>
  <si>
    <t>6bis. Determinazione del contributo richiesto</t>
  </si>
  <si>
    <r>
      <t>7. Piano di copertura degli investimenti</t>
    </r>
    <r>
      <rPr>
        <b/>
        <vertAlign val="superscript"/>
        <sz val="12"/>
        <color theme="0"/>
        <rFont val="Calibri"/>
        <family val="2"/>
      </rPr>
      <t>1</t>
    </r>
  </si>
  <si>
    <t>Nota bene: compilare le celle in bianco di cui sopra. La mancata compilazione non consente la produzione del Formulario in maniera completa e funzionale alla presentazione della domanda.</t>
  </si>
  <si>
    <t>Predisporre il formulario seguendo l'ordine dei fogli nella presente cartella di lavoro, avendo cura di alimentare le celle in bianco.</t>
  </si>
  <si>
    <t>AZIONE 1.5.1
AZIONE 10.5.12
PROCEDURA NEGOZIALE
 EX DGR 459/2020INVITO ALLA PRESENTAZIONE DI PROPOSTE</t>
  </si>
  <si>
    <t xml:space="preserve">PROGRAMMA OPERATIVO REGIONE CALABRIA
FESR/FSE 2014 – 2020
</t>
  </si>
  <si>
    <t>1bis. Quadro di dettaglio delle spese - Azione 1.5.1
Soglia massima spese ammissibili: € 1.166.666
(Nota bene: nel caso di IVA non recuperabile, le spese ammissibili potranno essere esposte comprensive d'IVA)</t>
  </si>
  <si>
    <t>Spese generali (max 10% dei costi diretti ammissibili per il personale)</t>
  </si>
  <si>
    <t>Opere Murarie (max del 10% del totale delle spese ammissibili)</t>
  </si>
  <si>
    <t>Spese per consulenze (max del 10% del totale delle spese ammissibili)</t>
  </si>
  <si>
    <t>Spese per il personale (max del 15% del totale delle spese ammissibili)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</si>
</sst>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0_);\(#,##0\)"/>
    <numFmt numFmtId="166" formatCode="0.0%"/>
    <numFmt numFmtId="167" formatCode="#,##0.00_ ;[Red]\-#,##0.00\ "/>
    <numFmt numFmtId="168" formatCode="0.0000"/>
    <numFmt numFmtId="169" formatCode="dd/mm/yy;@"/>
    <numFmt numFmtId="170" formatCode="_-* #,##0.0000\ _€_-;\-* #,##0.0000\ _€_-;_-* &quot;-&quot;??\ _€_-;_-@_-"/>
  </numFmts>
  <fonts count="54" x14ac:knownFonts="1">
    <font>
      <sz val="8"/>
      <color theme="1"/>
      <name val="Calibri"/>
      <family val="2"/>
    </font>
    <font>
      <sz val="8"/>
      <color theme="1"/>
      <name val="Calibri"/>
      <family val="2"/>
    </font>
    <font>
      <b/>
      <sz val="8"/>
      <color theme="1"/>
      <name val="Calibri"/>
      <family val="2"/>
    </font>
    <font>
      <b/>
      <sz val="10"/>
      <color theme="1"/>
      <name val="Calibri"/>
      <family val="2"/>
    </font>
    <font>
      <i/>
      <sz val="8"/>
      <color theme="1"/>
      <name val="Calibri"/>
      <family val="2"/>
    </font>
    <font>
      <b/>
      <i/>
      <sz val="8"/>
      <color theme="1"/>
      <name val="Calibri"/>
      <family val="2"/>
    </font>
    <font>
      <b/>
      <sz val="9"/>
      <color theme="1"/>
      <name val="Calibri"/>
      <family val="2"/>
    </font>
    <font>
      <b/>
      <sz val="7"/>
      <color theme="1"/>
      <name val="Calibri"/>
      <family val="2"/>
    </font>
    <font>
      <sz val="8"/>
      <color rgb="FF00000A"/>
      <name val="Calibri"/>
      <family val="2"/>
    </font>
    <font>
      <b/>
      <sz val="8"/>
      <color rgb="FF00000A"/>
      <name val="Calibri"/>
      <family val="2"/>
    </font>
    <font>
      <sz val="10"/>
      <name val="Times New Roman"/>
      <family val="1"/>
    </font>
    <font>
      <sz val="12"/>
      <name val="Times New Roman"/>
      <family val="1"/>
    </font>
    <font>
      <sz val="10"/>
      <name val="Courier"/>
      <family val="3"/>
    </font>
    <font>
      <sz val="8"/>
      <name val="Calibri"/>
      <family val="2"/>
    </font>
    <font>
      <b/>
      <sz val="8"/>
      <color theme="0"/>
      <name val="Calibri"/>
      <family val="2"/>
    </font>
    <font>
      <i/>
      <sz val="8"/>
      <color theme="0"/>
      <name val="Calibri"/>
      <family val="2"/>
    </font>
    <font>
      <sz val="9"/>
      <color theme="0"/>
      <name val="Calibri"/>
      <family val="2"/>
    </font>
    <font>
      <b/>
      <u/>
      <sz val="9"/>
      <color theme="0"/>
      <name val="Calibri"/>
      <family val="2"/>
    </font>
    <font>
      <b/>
      <sz val="9"/>
      <color theme="3"/>
      <name val="Calibri"/>
      <family val="2"/>
    </font>
    <font>
      <b/>
      <sz val="9"/>
      <color rgb="FFC00000"/>
      <name val="Calibri"/>
      <family val="2"/>
    </font>
    <font>
      <b/>
      <sz val="14"/>
      <color theme="1"/>
      <name val="Calibri"/>
      <family val="2"/>
    </font>
    <font>
      <sz val="9"/>
      <color theme="1"/>
      <name val="Calibri"/>
      <family val="2"/>
    </font>
    <font>
      <i/>
      <sz val="9"/>
      <color theme="1"/>
      <name val="Calibri"/>
      <family val="2"/>
    </font>
    <font>
      <b/>
      <i/>
      <sz val="9"/>
      <color theme="1"/>
      <name val="Calibri"/>
      <family val="2"/>
    </font>
    <font>
      <b/>
      <sz val="12"/>
      <color theme="0"/>
      <name val="Calibri"/>
      <family val="2"/>
    </font>
    <font>
      <sz val="12"/>
      <color theme="1"/>
      <name val="Calibri"/>
      <family val="2"/>
    </font>
    <font>
      <sz val="9"/>
      <color rgb="FF00000A"/>
      <name val="Calibri"/>
      <family val="2"/>
    </font>
    <font>
      <vertAlign val="superscript"/>
      <sz val="8"/>
      <color rgb="FF00000A"/>
      <name val="Calibri"/>
      <family val="2"/>
    </font>
    <font>
      <u/>
      <sz val="8"/>
      <color theme="10"/>
      <name val="Calibri"/>
      <family val="2"/>
    </font>
    <font>
      <b/>
      <sz val="9"/>
      <color rgb="FF00000A"/>
      <name val="Calibri"/>
      <family val="2"/>
    </font>
    <font>
      <sz val="14"/>
      <color theme="1"/>
      <name val="Calibri"/>
      <family val="2"/>
    </font>
    <font>
      <b/>
      <i/>
      <sz val="8"/>
      <color theme="4" tint="-0.249977111117893"/>
      <name val="Calibri"/>
      <family val="2"/>
    </font>
    <font>
      <sz val="8"/>
      <color theme="0"/>
      <name val="Calibri"/>
      <family val="2"/>
    </font>
    <font>
      <b/>
      <vertAlign val="superscript"/>
      <sz val="12"/>
      <color theme="0"/>
      <name val="Calibri"/>
      <family val="2"/>
    </font>
    <font>
      <sz val="8"/>
      <color rgb="FF000000"/>
      <name val="Calibri"/>
      <family val="2"/>
    </font>
    <font>
      <b/>
      <sz val="8"/>
      <color rgb="FF000000"/>
      <name val="Calibri"/>
      <family val="2"/>
    </font>
    <font>
      <b/>
      <sz val="9"/>
      <color rgb="FF000000"/>
      <name val="Calibri"/>
      <family val="2"/>
    </font>
    <font>
      <b/>
      <sz val="8"/>
      <color theme="4" tint="-0.249977111117893"/>
      <name val="Calibri"/>
      <family val="2"/>
    </font>
    <font>
      <sz val="8"/>
      <color rgb="FFFFFF00"/>
      <name val="Calibri"/>
      <family val="2"/>
    </font>
    <font>
      <sz val="14"/>
      <color rgb="FFFFFF00"/>
      <name val="Calibri"/>
      <family val="2"/>
    </font>
    <font>
      <b/>
      <sz val="16"/>
      <color theme="1"/>
      <name val="Calibri"/>
      <family val="2"/>
    </font>
    <font>
      <b/>
      <sz val="16"/>
      <color theme="0"/>
      <name val="Calibri"/>
      <family val="2"/>
    </font>
    <font>
      <b/>
      <sz val="12"/>
      <color theme="1"/>
      <name val="Calibri"/>
      <family val="2"/>
    </font>
    <font>
      <vertAlign val="superscript"/>
      <sz val="8"/>
      <color theme="1"/>
      <name val="Calibri"/>
      <family val="2"/>
    </font>
    <font>
      <b/>
      <sz val="9"/>
      <color theme="0"/>
      <name val="Calibri"/>
      <family val="2"/>
    </font>
    <font>
      <b/>
      <sz val="8"/>
      <color rgb="FF006600"/>
      <name val="Calibri"/>
      <family val="2"/>
    </font>
    <font>
      <i/>
      <sz val="8"/>
      <color rgb="FFFF0000"/>
      <name val="Calibri"/>
      <family val="2"/>
    </font>
    <font>
      <sz val="8"/>
      <color theme="6" tint="0.79998168889431442"/>
      <name val="Calibri"/>
      <family val="2"/>
    </font>
    <font>
      <sz val="8"/>
      <color rgb="FFFF0000"/>
      <name val="Calibri"/>
      <family val="2"/>
    </font>
    <font>
      <sz val="8"/>
      <color theme="1"/>
      <name val="Arial"/>
      <family val="2"/>
    </font>
    <font>
      <sz val="8"/>
      <color theme="4" tint="0.79998168889431442"/>
      <name val="Calibri"/>
      <family val="2"/>
    </font>
    <font>
      <b/>
      <sz val="14"/>
      <color theme="0"/>
      <name val="Calibri"/>
      <family val="2"/>
    </font>
    <font>
      <b/>
      <sz val="18"/>
      <color theme="4" tint="-0.249977111117893"/>
      <name val="Calibri"/>
      <family val="2"/>
    </font>
    <font>
      <b/>
      <sz val="22"/>
      <color theme="4" tint="-0.249977111117893"/>
      <name val="Calibri"/>
      <family val="2"/>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249977111117893"/>
        <bgColor indexed="64"/>
      </patternFill>
    </fill>
    <fill>
      <patternFill patternType="solid">
        <fgColor rgb="FF00B050"/>
        <bgColor indexed="64"/>
      </patternFill>
    </fill>
    <fill>
      <patternFill patternType="solid">
        <fgColor rgb="FFE0E0E0"/>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155">
    <border>
      <left/>
      <right/>
      <top/>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style="medium">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style="thin">
        <color theme="1" tint="0.34998626667073579"/>
      </right>
      <top style="medium">
        <color theme="1" tint="0.34998626667073579"/>
      </top>
      <bottom style="medium">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right style="thin">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thin">
        <color theme="1" tint="0.34998626667073579"/>
      </left>
      <right/>
      <top style="thin">
        <color theme="1" tint="0.34998626667073579"/>
      </top>
      <bottom style="medium">
        <color theme="1" tint="0.34998626667073579"/>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style="thin">
        <color theme="1" tint="0.34998626667073579"/>
      </left>
      <right style="thin">
        <color theme="1" tint="0.34998626667073579"/>
      </right>
      <top/>
      <bottom/>
      <diagonal/>
    </border>
    <border>
      <left/>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medium">
        <color theme="1" tint="0.499984740745262"/>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double">
        <color rgb="FF808080"/>
      </left>
      <right style="medium">
        <color rgb="FF808080"/>
      </right>
      <top style="medium">
        <color rgb="FF808080"/>
      </top>
      <bottom style="double">
        <color rgb="FF808080"/>
      </bottom>
      <diagonal/>
    </border>
    <border>
      <left style="double">
        <color rgb="FF808080"/>
      </left>
      <right style="medium">
        <color rgb="FF808080"/>
      </right>
      <top/>
      <bottom style="double">
        <color rgb="FF808080"/>
      </bottom>
      <diagonal/>
    </border>
    <border>
      <left/>
      <right style="medium">
        <color rgb="FF808080"/>
      </right>
      <top/>
      <bottom style="double">
        <color rgb="FF808080"/>
      </bottom>
      <diagonal/>
    </border>
    <border>
      <left/>
      <right style="double">
        <color rgb="FF808080"/>
      </right>
      <top/>
      <bottom style="double">
        <color rgb="FF808080"/>
      </bottom>
      <diagonal/>
    </border>
    <border>
      <left style="double">
        <color rgb="FF808080"/>
      </left>
      <right/>
      <top style="double">
        <color rgb="FF808080"/>
      </top>
      <bottom/>
      <diagonal/>
    </border>
    <border>
      <left style="double">
        <color rgb="FF808080"/>
      </left>
      <right/>
      <top/>
      <bottom style="double">
        <color rgb="FF808080"/>
      </bottom>
      <diagonal/>
    </border>
    <border>
      <left style="medium">
        <color rgb="FF808080"/>
      </left>
      <right/>
      <top style="double">
        <color rgb="FF808080"/>
      </top>
      <bottom style="medium">
        <color rgb="FF808080"/>
      </bottom>
      <diagonal/>
    </border>
    <border>
      <left/>
      <right style="double">
        <color rgb="FF808080"/>
      </right>
      <top style="double">
        <color rgb="FF808080"/>
      </top>
      <bottom style="medium">
        <color rgb="FF808080"/>
      </bottom>
      <diagonal/>
    </border>
    <border>
      <left style="medium">
        <color rgb="FF808080"/>
      </left>
      <right/>
      <top/>
      <bottom style="double">
        <color rgb="FF808080"/>
      </bottom>
      <diagonal/>
    </border>
    <border>
      <left style="medium">
        <color rgb="FF808080"/>
      </left>
      <right style="double">
        <color rgb="FF808080"/>
      </right>
      <top/>
      <bottom style="double">
        <color rgb="FF808080"/>
      </bottom>
      <diagonal/>
    </border>
    <border>
      <left/>
      <right style="medium">
        <color rgb="FF808080"/>
      </right>
      <top style="double">
        <color rgb="FF808080"/>
      </top>
      <bottom style="medium">
        <color rgb="FF808080"/>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top/>
      <bottom style="medium">
        <color theme="1" tint="0.499984740745262"/>
      </bottom>
      <diagonal/>
    </border>
    <border>
      <left/>
      <right style="thin">
        <color theme="1" tint="0.34998626667073579"/>
      </right>
      <top/>
      <bottom/>
      <diagonal/>
    </border>
    <border>
      <left style="thin">
        <color theme="1" tint="0.34998626667073579"/>
      </left>
      <right style="medium">
        <color theme="1" tint="0.34998626667073579"/>
      </right>
      <top style="thin">
        <color theme="1" tint="0.34998626667073579"/>
      </top>
      <bottom/>
      <diagonal/>
    </border>
    <border>
      <left/>
      <right style="thin">
        <color theme="1" tint="0.34998626667073579"/>
      </right>
      <top style="medium">
        <color theme="1" tint="0.34998626667073579"/>
      </top>
      <bottom/>
      <diagonal/>
    </border>
    <border>
      <left/>
      <right style="thin">
        <color theme="1" tint="0.34998626667073579"/>
      </right>
      <top/>
      <bottom style="medium">
        <color theme="1" tint="0.34998626667073579"/>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style="medium">
        <color theme="1" tint="0.499984740745262"/>
      </right>
      <top style="medium">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top style="medium">
        <color theme="1" tint="0.34998626667073579"/>
      </top>
      <bottom/>
      <diagonal/>
    </border>
    <border>
      <left style="medium">
        <color theme="1" tint="0.499984740745262"/>
      </left>
      <right style="thin">
        <color theme="1" tint="0.499984740745262"/>
      </right>
      <top/>
      <bottom style="thin">
        <color theme="1" tint="0.499984740745262"/>
      </bottom>
      <diagonal/>
    </border>
    <border>
      <left/>
      <right style="medium">
        <color auto="1"/>
      </right>
      <top/>
      <bottom/>
      <diagonal/>
    </border>
    <border>
      <left style="medium">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medium">
        <color rgb="FF00000A"/>
      </top>
      <bottom style="medium">
        <color rgb="FF00000A"/>
      </bottom>
      <diagonal/>
    </border>
    <border>
      <left/>
      <right style="medium">
        <color rgb="FF00000A"/>
      </right>
      <top style="medium">
        <color rgb="FF00000A"/>
      </top>
      <bottom style="medium">
        <color rgb="FF00000A"/>
      </bottom>
      <diagonal/>
    </border>
    <border>
      <left style="medium">
        <color rgb="FF00000A"/>
      </left>
      <right style="medium">
        <color rgb="FF00000A"/>
      </right>
      <top style="medium">
        <color rgb="FF00000A"/>
      </top>
      <bottom style="medium">
        <color rgb="FF00000A"/>
      </bottom>
      <diagonal/>
    </border>
    <border>
      <left style="medium">
        <color rgb="FF00000A"/>
      </left>
      <right/>
      <top/>
      <bottom/>
      <diagonal/>
    </border>
    <border>
      <left style="double">
        <color auto="1"/>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double">
        <color auto="1"/>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double">
        <color auto="1"/>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A"/>
      </left>
      <right/>
      <top style="medium">
        <color rgb="FF00000A"/>
      </top>
      <bottom style="thin">
        <color rgb="FF00000A"/>
      </bottom>
      <diagonal/>
    </border>
    <border>
      <left/>
      <right/>
      <top style="medium">
        <color rgb="FF00000A"/>
      </top>
      <bottom style="thin">
        <color rgb="FF00000A"/>
      </bottom>
      <diagonal/>
    </border>
    <border>
      <left/>
      <right style="medium">
        <color rgb="FF00000A"/>
      </right>
      <top style="medium">
        <color rgb="FF00000A"/>
      </top>
      <bottom style="thin">
        <color rgb="FF00000A"/>
      </bottom>
      <diagonal/>
    </border>
    <border>
      <left style="double">
        <color auto="1"/>
      </left>
      <right/>
      <top/>
      <bottom style="medium">
        <color rgb="FF00000A"/>
      </bottom>
      <diagonal/>
    </border>
    <border>
      <left style="medium">
        <color rgb="FF00000A"/>
      </left>
      <right/>
      <top style="thin">
        <color rgb="FF00000A"/>
      </top>
      <bottom style="thin">
        <color rgb="FF00000A"/>
      </bottom>
      <diagonal/>
    </border>
    <border>
      <left/>
      <right/>
      <top style="thin">
        <color rgb="FF00000A"/>
      </top>
      <bottom style="thin">
        <color rgb="FF00000A"/>
      </bottom>
      <diagonal/>
    </border>
    <border>
      <left/>
      <right style="medium">
        <color rgb="FF00000A"/>
      </right>
      <top style="thin">
        <color rgb="FF00000A"/>
      </top>
      <bottom style="thin">
        <color rgb="FF00000A"/>
      </bottom>
      <diagonal/>
    </border>
    <border>
      <left style="medium">
        <color rgb="FF00000A"/>
      </left>
      <right/>
      <top style="thin">
        <color rgb="FF00000A"/>
      </top>
      <bottom style="medium">
        <color rgb="FF00000A"/>
      </bottom>
      <diagonal/>
    </border>
    <border>
      <left/>
      <right/>
      <top style="thin">
        <color rgb="FF00000A"/>
      </top>
      <bottom style="medium">
        <color rgb="FF00000A"/>
      </bottom>
      <diagonal/>
    </border>
    <border>
      <left/>
      <right style="medium">
        <color rgb="FF00000A"/>
      </right>
      <top style="thin">
        <color rgb="FF00000A"/>
      </top>
      <bottom style="medium">
        <color rgb="FF00000A"/>
      </bottom>
      <diagonal/>
    </border>
    <border>
      <left/>
      <right/>
      <top/>
      <bottom style="medium">
        <color rgb="FF00000A"/>
      </bottom>
      <diagonal/>
    </border>
    <border>
      <left/>
      <right style="double">
        <color auto="1"/>
      </right>
      <top/>
      <bottom style="medium">
        <color rgb="FF00000A"/>
      </bottom>
      <diagonal/>
    </border>
    <border>
      <left/>
      <right/>
      <top style="medium">
        <color rgb="FF00000A"/>
      </top>
      <bottom/>
      <diagonal/>
    </border>
    <border>
      <left/>
      <right style="double">
        <color auto="1"/>
      </right>
      <top style="medium">
        <color rgb="FF00000A"/>
      </top>
      <bottom/>
      <diagonal/>
    </border>
    <border>
      <left style="medium">
        <color rgb="FF00000A"/>
      </left>
      <right/>
      <top style="medium">
        <color rgb="FF00000A"/>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theme="6" tint="-0.499984740745262"/>
      </left>
      <right style="double">
        <color theme="6" tint="-0.499984740745262"/>
      </right>
      <top style="double">
        <color theme="6" tint="-0.499984740745262"/>
      </top>
      <bottom style="double">
        <color theme="6" tint="-0.499984740745262"/>
      </bottom>
      <diagonal/>
    </border>
    <border>
      <left style="double">
        <color theme="6" tint="-0.499984740745262"/>
      </left>
      <right/>
      <top style="double">
        <color theme="6" tint="-0.499984740745262"/>
      </top>
      <bottom style="double">
        <color theme="6" tint="-0.499984740745262"/>
      </bottom>
      <diagonal/>
    </border>
    <border>
      <left/>
      <right style="double">
        <color theme="6" tint="-0.499984740745262"/>
      </right>
      <top style="double">
        <color theme="6" tint="-0.499984740745262"/>
      </top>
      <bottom style="double">
        <color theme="6" tint="-0.499984740745262"/>
      </bottom>
      <diagonal/>
    </border>
    <border>
      <left style="double">
        <color theme="4" tint="-0.24994659260841701"/>
      </left>
      <right style="double">
        <color theme="4" tint="-0.24994659260841701"/>
      </right>
      <top style="double">
        <color theme="4" tint="-0.24994659260841701"/>
      </top>
      <bottom/>
      <diagonal/>
    </border>
    <border>
      <left style="double">
        <color theme="4" tint="-0.24994659260841701"/>
      </left>
      <right style="double">
        <color theme="4" tint="-0.24994659260841701"/>
      </right>
      <top/>
      <bottom style="double">
        <color theme="4" tint="-0.24994659260841701"/>
      </bottom>
      <diagonal/>
    </border>
    <border>
      <left style="double">
        <color theme="4" tint="-0.24994659260841701"/>
      </left>
      <right style="thin">
        <color theme="4" tint="-0.24994659260841701"/>
      </right>
      <top style="double">
        <color theme="4" tint="-0.24994659260841701"/>
      </top>
      <bottom style="double">
        <color theme="4" tint="-0.24994659260841701"/>
      </bottom>
      <diagonal/>
    </border>
    <border>
      <left style="thin">
        <color theme="4" tint="-0.24994659260841701"/>
      </left>
      <right style="thin">
        <color theme="4" tint="-0.24994659260841701"/>
      </right>
      <top style="double">
        <color theme="4" tint="-0.24994659260841701"/>
      </top>
      <bottom style="double">
        <color theme="4" tint="-0.24994659260841701"/>
      </bottom>
      <diagonal/>
    </border>
    <border>
      <left style="thin">
        <color theme="4" tint="-0.24994659260841701"/>
      </left>
      <right style="double">
        <color theme="4" tint="-0.24994659260841701"/>
      </right>
      <top style="double">
        <color theme="4" tint="-0.24994659260841701"/>
      </top>
      <bottom style="double">
        <color theme="4" tint="-0.24994659260841701"/>
      </bottom>
      <diagonal/>
    </border>
    <border>
      <left style="double">
        <color theme="4" tint="-0.24994659260841701"/>
      </left>
      <right style="thin">
        <color theme="4" tint="-0.24994659260841701"/>
      </right>
      <top style="double">
        <color theme="4" tint="-0.24994659260841701"/>
      </top>
      <bottom style="thin">
        <color theme="4" tint="-0.24994659260841701"/>
      </bottom>
      <diagonal/>
    </border>
    <border>
      <left style="thin">
        <color theme="4" tint="-0.24994659260841701"/>
      </left>
      <right style="thin">
        <color theme="4" tint="-0.24994659260841701"/>
      </right>
      <top style="double">
        <color theme="4" tint="-0.24994659260841701"/>
      </top>
      <bottom style="thin">
        <color theme="4" tint="-0.24994659260841701"/>
      </bottom>
      <diagonal/>
    </border>
    <border>
      <left style="thin">
        <color theme="4" tint="-0.24994659260841701"/>
      </left>
      <right style="double">
        <color theme="4" tint="-0.24994659260841701"/>
      </right>
      <top style="double">
        <color theme="4" tint="-0.24994659260841701"/>
      </top>
      <bottom style="thin">
        <color theme="4" tint="-0.24994659260841701"/>
      </bottom>
      <diagonal/>
    </border>
    <border>
      <left style="double">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double">
        <color theme="4" tint="-0.24994659260841701"/>
      </right>
      <top style="thin">
        <color theme="4" tint="-0.24994659260841701"/>
      </top>
      <bottom style="thin">
        <color theme="4" tint="-0.24994659260841701"/>
      </bottom>
      <diagonal/>
    </border>
    <border>
      <left style="double">
        <color theme="4" tint="-0.24994659260841701"/>
      </left>
      <right style="thin">
        <color theme="4" tint="-0.24994659260841701"/>
      </right>
      <top style="thin">
        <color theme="4" tint="-0.24994659260841701"/>
      </top>
      <bottom style="double">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style="thin">
        <color theme="4" tint="-0.24994659260841701"/>
      </left>
      <right style="double">
        <color theme="4" tint="-0.24994659260841701"/>
      </right>
      <top style="thin">
        <color theme="4" tint="-0.24994659260841701"/>
      </top>
      <bottom style="double">
        <color theme="4" tint="-0.24994659260841701"/>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diagonal/>
    </border>
    <border>
      <left/>
      <right style="medium">
        <color theme="1" tint="0.34998626667073579"/>
      </right>
      <top style="thin">
        <color theme="1" tint="0.34998626667073579"/>
      </top>
      <bottom style="medium">
        <color theme="1" tint="0.34998626667073579"/>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top style="medium">
        <color theme="1" tint="0.34998626667073579"/>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medium">
        <color theme="1" tint="0.34998626667073579"/>
      </left>
      <right style="thin">
        <color theme="1" tint="0.34998626667073579"/>
      </right>
      <top style="medium">
        <color theme="1" tint="0.34998626667073579"/>
      </top>
      <bottom/>
      <diagonal/>
    </border>
  </borders>
  <cellStyleXfs count="10">
    <xf numFmtId="0" fontId="0" fillId="0" borderId="0"/>
    <xf numFmtId="9" fontId="1" fillId="0" borderId="0" applyFont="0" applyFill="0" applyBorder="0" applyAlignment="0" applyProtection="0"/>
    <xf numFmtId="165" fontId="10" fillId="0" borderId="0"/>
    <xf numFmtId="9" fontId="11" fillId="0" borderId="0" applyFont="0" applyFill="0" applyBorder="0" applyAlignment="0" applyProtection="0"/>
    <xf numFmtId="0" fontId="12" fillId="0" borderId="0"/>
    <xf numFmtId="0" fontId="28" fillId="0" borderId="0" applyNumberFormat="0" applyFill="0" applyBorder="0" applyAlignment="0" applyProtection="0"/>
    <xf numFmtId="164" fontId="1" fillId="0" borderId="0" applyFont="0" applyFill="0" applyBorder="0" applyAlignment="0" applyProtection="0"/>
    <xf numFmtId="0" fontId="1" fillId="0" borderId="0"/>
    <xf numFmtId="0" fontId="49" fillId="0" borderId="0"/>
    <xf numFmtId="9" fontId="49" fillId="0" borderId="0" applyFont="0" applyFill="0" applyBorder="0" applyAlignment="0" applyProtection="0"/>
  </cellStyleXfs>
  <cellXfs count="525">
    <xf numFmtId="0" fontId="0" fillId="0" borderId="0" xfId="0"/>
    <xf numFmtId="0" fontId="0" fillId="0" borderId="0" xfId="0" applyAlignment="1">
      <alignment vertical="center"/>
    </xf>
    <xf numFmtId="40" fontId="0" fillId="2" borderId="0" xfId="0" applyNumberFormat="1" applyFill="1"/>
    <xf numFmtId="0" fontId="0" fillId="0" borderId="7" xfId="0" applyBorder="1" applyAlignment="1" applyProtection="1">
      <alignment vertical="center" wrapText="1"/>
      <protection locked="0"/>
    </xf>
    <xf numFmtId="40" fontId="0" fillId="0" borderId="25" xfId="0" applyNumberFormat="1" applyBorder="1" applyAlignment="1" applyProtection="1">
      <alignment vertical="center"/>
      <protection locked="0"/>
    </xf>
    <xf numFmtId="40" fontId="0" fillId="0" borderId="8" xfId="0" applyNumberFormat="1" applyBorder="1" applyAlignment="1" applyProtection="1">
      <alignment vertical="center"/>
      <protection locked="0"/>
    </xf>
    <xf numFmtId="0" fontId="0" fillId="0" borderId="10" xfId="0" applyBorder="1" applyAlignment="1" applyProtection="1">
      <alignment vertical="center" wrapText="1"/>
      <protection locked="0"/>
    </xf>
    <xf numFmtId="40" fontId="0" fillId="0" borderId="27" xfId="0" applyNumberFormat="1" applyBorder="1" applyAlignment="1" applyProtection="1">
      <alignment vertical="center"/>
      <protection locked="0"/>
    </xf>
    <xf numFmtId="40" fontId="0" fillId="0" borderId="11" xfId="0" applyNumberFormat="1" applyBorder="1" applyAlignment="1" applyProtection="1">
      <alignment vertical="center"/>
      <protection locked="0"/>
    </xf>
    <xf numFmtId="167" fontId="0" fillId="0" borderId="0" xfId="0" applyNumberFormat="1" applyAlignment="1" applyProtection="1">
      <alignment horizontal="center" vertical="center"/>
      <protection hidden="1"/>
    </xf>
    <xf numFmtId="40" fontId="6" fillId="2" borderId="24" xfId="0" applyNumberFormat="1" applyFont="1" applyFill="1" applyBorder="1" applyAlignment="1" applyProtection="1">
      <alignment vertical="center"/>
      <protection hidden="1"/>
    </xf>
    <xf numFmtId="40" fontId="7" fillId="5" borderId="3" xfId="0" applyNumberFormat="1" applyFont="1" applyFill="1" applyBorder="1" applyAlignment="1" applyProtection="1">
      <alignment vertical="center" wrapText="1"/>
      <protection hidden="1"/>
    </xf>
    <xf numFmtId="9" fontId="6" fillId="5" borderId="3" xfId="1" applyFont="1" applyFill="1" applyBorder="1" applyAlignment="1" applyProtection="1">
      <alignment horizontal="center" vertical="center" wrapText="1"/>
      <protection hidden="1"/>
    </xf>
    <xf numFmtId="9" fontId="0" fillId="3" borderId="6" xfId="1" applyFont="1" applyFill="1" applyBorder="1" applyAlignment="1" applyProtection="1">
      <alignment vertical="center"/>
      <protection hidden="1"/>
    </xf>
    <xf numFmtId="9" fontId="0" fillId="2" borderId="9" xfId="1" applyFont="1" applyFill="1" applyBorder="1" applyAlignment="1" applyProtection="1">
      <alignment horizontal="center" vertical="center" wrapText="1"/>
      <protection hidden="1"/>
    </xf>
    <xf numFmtId="9" fontId="0" fillId="2" borderId="6" xfId="1" applyFont="1" applyFill="1" applyBorder="1" applyAlignment="1" applyProtection="1">
      <alignment horizontal="center" vertical="center" wrapText="1"/>
      <protection hidden="1"/>
    </xf>
    <xf numFmtId="40" fontId="2" fillId="2" borderId="24" xfId="1" applyNumberFormat="1" applyFont="1" applyFill="1" applyBorder="1" applyAlignment="1" applyProtection="1">
      <alignment vertical="center" wrapText="1"/>
      <protection hidden="1"/>
    </xf>
    <xf numFmtId="166" fontId="2" fillId="2" borderId="24" xfId="1" applyNumberFormat="1" applyFont="1" applyFill="1" applyBorder="1" applyAlignment="1" applyProtection="1">
      <alignment vertical="center" wrapText="1"/>
      <protection hidden="1"/>
    </xf>
    <xf numFmtId="0" fontId="8" fillId="0" borderId="42"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40" fontId="8" fillId="0" borderId="45" xfId="0" applyNumberFormat="1" applyFont="1" applyBorder="1" applyAlignment="1" applyProtection="1">
      <alignment vertical="center" wrapText="1"/>
      <protection locked="0"/>
    </xf>
    <xf numFmtId="40" fontId="8" fillId="0" borderId="38" xfId="0" applyNumberFormat="1" applyFont="1" applyBorder="1" applyAlignment="1" applyProtection="1">
      <alignment vertical="center" wrapText="1"/>
      <protection locked="0"/>
    </xf>
    <xf numFmtId="0" fontId="0" fillId="0" borderId="51" xfId="0" applyBorder="1" applyAlignment="1" applyProtection="1">
      <alignment horizontal="center"/>
      <protection hidden="1"/>
    </xf>
    <xf numFmtId="40" fontId="8" fillId="0" borderId="43" xfId="0" applyNumberFormat="1" applyFont="1" applyBorder="1" applyAlignment="1" applyProtection="1">
      <alignment vertical="center" wrapText="1"/>
      <protection locked="0"/>
    </xf>
    <xf numFmtId="40" fontId="18" fillId="6" borderId="24" xfId="0" applyNumberFormat="1" applyFont="1" applyFill="1" applyBorder="1" applyAlignment="1" applyProtection="1">
      <alignment vertical="center"/>
      <protection hidden="1"/>
    </xf>
    <xf numFmtId="9" fontId="26" fillId="0" borderId="56" xfId="0" applyNumberFormat="1" applyFont="1" applyBorder="1" applyAlignment="1">
      <alignment horizontal="center" vertical="center" wrapText="1"/>
    </xf>
    <xf numFmtId="9" fontId="26" fillId="0" borderId="57" xfId="0" applyNumberFormat="1" applyFont="1" applyBorder="1" applyAlignment="1">
      <alignment horizontal="center" vertical="center" wrapText="1"/>
    </xf>
    <xf numFmtId="9" fontId="26" fillId="0" borderId="58" xfId="0" applyNumberFormat="1" applyFont="1" applyBorder="1" applyAlignment="1">
      <alignment horizontal="center" vertical="center" wrapText="1"/>
    </xf>
    <xf numFmtId="0" fontId="27" fillId="0" borderId="0" xfId="0" applyFont="1" applyAlignment="1">
      <alignment horizontal="justify" vertical="center"/>
    </xf>
    <xf numFmtId="0" fontId="28" fillId="0" borderId="0" xfId="5" applyAlignment="1">
      <alignment horizontal="justify" vertical="center"/>
    </xf>
    <xf numFmtId="0" fontId="8" fillId="0" borderId="0" xfId="0" applyFont="1" applyAlignment="1">
      <alignment horizontal="justify" vertical="center"/>
    </xf>
    <xf numFmtId="9" fontId="26" fillId="8" borderId="60" xfId="0" applyNumberFormat="1" applyFont="1" applyFill="1" applyBorder="1" applyAlignment="1">
      <alignment horizontal="center" vertical="center" wrapText="1"/>
    </xf>
    <xf numFmtId="9" fontId="26" fillId="8" borderId="63" xfId="0" applyNumberFormat="1" applyFont="1" applyFill="1" applyBorder="1" applyAlignment="1">
      <alignment horizontal="center" vertical="center" wrapText="1"/>
    </xf>
    <xf numFmtId="9" fontId="26" fillId="8" borderId="64" xfId="0" applyNumberFormat="1" applyFont="1" applyFill="1" applyBorder="1" applyAlignment="1">
      <alignment horizontal="center" vertical="center" wrapText="1"/>
    </xf>
    <xf numFmtId="9" fontId="26" fillId="9" borderId="63" xfId="0" applyNumberFormat="1" applyFont="1" applyFill="1" applyBorder="1" applyAlignment="1">
      <alignment horizontal="center" vertical="center" wrapText="1"/>
    </xf>
    <xf numFmtId="9" fontId="26" fillId="9" borderId="57" xfId="0" applyNumberFormat="1" applyFont="1" applyFill="1" applyBorder="1" applyAlignment="1">
      <alignment horizontal="center" vertical="center" wrapText="1"/>
    </xf>
    <xf numFmtId="9" fontId="26" fillId="9" borderId="58" xfId="0" applyNumberFormat="1" applyFont="1" applyFill="1" applyBorder="1" applyAlignment="1">
      <alignment horizontal="center" vertical="center" wrapText="1"/>
    </xf>
    <xf numFmtId="0" fontId="29" fillId="10" borderId="59" xfId="0" applyFont="1" applyFill="1" applyBorder="1" applyAlignment="1">
      <alignment horizontal="center" vertical="center" wrapText="1"/>
    </xf>
    <xf numFmtId="0" fontId="29" fillId="10" borderId="60" xfId="0" applyFont="1" applyFill="1" applyBorder="1" applyAlignment="1">
      <alignment horizontal="center" vertical="center" wrapText="1"/>
    </xf>
    <xf numFmtId="0" fontId="29" fillId="10" borderId="63" xfId="0" applyFont="1" applyFill="1" applyBorder="1" applyAlignment="1">
      <alignment horizontal="center" vertical="center" wrapText="1"/>
    </xf>
    <xf numFmtId="0" fontId="29" fillId="10" borderId="55" xfId="0" applyFont="1" applyFill="1" applyBorder="1" applyAlignment="1">
      <alignment horizontal="center" vertical="center" wrapText="1"/>
    </xf>
    <xf numFmtId="167" fontId="0" fillId="6" borderId="0" xfId="0" applyNumberFormat="1" applyFill="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0" fillId="6" borderId="0" xfId="0" applyFill="1" applyProtection="1">
      <protection hidden="1"/>
    </xf>
    <xf numFmtId="0" fontId="2" fillId="2" borderId="1" xfId="0" applyFont="1" applyFill="1" applyBorder="1" applyAlignment="1" applyProtection="1">
      <alignment vertical="center" wrapText="1"/>
      <protection hidden="1"/>
    </xf>
    <xf numFmtId="0" fontId="19" fillId="2" borderId="1" xfId="0" applyFont="1" applyFill="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9" fontId="0" fillId="3" borderId="54" xfId="1" applyFont="1" applyFill="1" applyBorder="1" applyAlignment="1" applyProtection="1">
      <alignment horizontal="center" vertical="center" wrapText="1"/>
      <protection hidden="1"/>
    </xf>
    <xf numFmtId="167" fontId="0" fillId="0" borderId="0" xfId="0" applyNumberFormat="1"/>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xf numFmtId="0" fontId="0" fillId="0" borderId="9"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2" borderId="7" xfId="0" applyFill="1" applyBorder="1" applyAlignment="1" applyProtection="1">
      <alignment vertical="center" wrapText="1"/>
      <protection hidden="1"/>
    </xf>
    <xf numFmtId="0" fontId="0" fillId="2" borderId="10" xfId="0" applyFill="1" applyBorder="1" applyAlignment="1" applyProtection="1">
      <alignment vertical="center" wrapText="1"/>
      <protection hidden="1"/>
    </xf>
    <xf numFmtId="0" fontId="24" fillId="11" borderId="0" xfId="0" applyFont="1" applyFill="1" applyAlignment="1" applyProtection="1">
      <alignment vertical="center"/>
      <protection hidden="1"/>
    </xf>
    <xf numFmtId="0" fontId="32" fillId="11" borderId="0" xfId="0" applyFont="1" applyFill="1" applyAlignment="1" applyProtection="1">
      <alignment vertical="center"/>
      <protection hidden="1"/>
    </xf>
    <xf numFmtId="0" fontId="32" fillId="11" borderId="0" xfId="0" applyFont="1" applyFill="1" applyProtection="1">
      <protection hidden="1"/>
    </xf>
    <xf numFmtId="168" fontId="0" fillId="0" borderId="0" xfId="0" applyNumberFormat="1"/>
    <xf numFmtId="40" fontId="0" fillId="0" borderId="0" xfId="0" applyNumberFormat="1"/>
    <xf numFmtId="0" fontId="14" fillId="11" borderId="0" xfId="0" applyFont="1" applyFill="1" applyAlignment="1" applyProtection="1">
      <alignment vertical="center"/>
      <protection hidden="1"/>
    </xf>
    <xf numFmtId="0" fontId="24" fillId="11" borderId="0" xfId="0" applyFont="1" applyFill="1" applyProtection="1">
      <protection hidden="1"/>
    </xf>
    <xf numFmtId="40" fontId="34" fillId="0" borderId="48" xfId="0" applyNumberFormat="1" applyFont="1" applyBorder="1" applyAlignment="1" applyProtection="1">
      <alignment horizontal="right" vertical="center" wrapText="1"/>
      <protection locked="0"/>
    </xf>
    <xf numFmtId="0" fontId="2" fillId="7" borderId="37" xfId="0" applyFont="1" applyFill="1" applyBorder="1" applyProtection="1">
      <protection hidden="1"/>
    </xf>
    <xf numFmtId="0" fontId="2" fillId="7" borderId="38" xfId="0" applyFont="1" applyFill="1" applyBorder="1" applyProtection="1">
      <protection hidden="1"/>
    </xf>
    <xf numFmtId="0" fontId="2" fillId="7" borderId="48" xfId="0" applyFont="1" applyFill="1" applyBorder="1" applyProtection="1">
      <protection hidden="1"/>
    </xf>
    <xf numFmtId="0" fontId="2" fillId="7" borderId="43" xfId="0" applyFont="1" applyFill="1" applyBorder="1" applyProtection="1">
      <protection hidden="1"/>
    </xf>
    <xf numFmtId="0" fontId="6" fillId="7" borderId="81" xfId="0" applyFont="1" applyFill="1" applyBorder="1" applyAlignment="1" applyProtection="1">
      <alignment horizontal="right" vertical="center" wrapText="1"/>
      <protection hidden="1"/>
    </xf>
    <xf numFmtId="0" fontId="6" fillId="7" borderId="47" xfId="0" applyFont="1" applyFill="1" applyBorder="1" applyAlignment="1" applyProtection="1">
      <alignment horizontal="right" vertical="center" wrapText="1"/>
      <protection hidden="1"/>
    </xf>
    <xf numFmtId="0" fontId="0" fillId="2" borderId="83" xfId="0" applyFill="1" applyBorder="1" applyAlignment="1" applyProtection="1">
      <alignment horizontal="center"/>
      <protection hidden="1"/>
    </xf>
    <xf numFmtId="0" fontId="0" fillId="2" borderId="0" xfId="0" applyFill="1" applyAlignment="1" applyProtection="1">
      <alignment horizontal="center"/>
      <protection hidden="1"/>
    </xf>
    <xf numFmtId="0" fontId="0" fillId="6" borderId="1" xfId="0" applyFill="1" applyBorder="1" applyProtection="1">
      <protection hidden="1"/>
    </xf>
    <xf numFmtId="0" fontId="37" fillId="2" borderId="2" xfId="0" applyFont="1" applyFill="1" applyBorder="1" applyAlignment="1" applyProtection="1">
      <alignment horizontal="center"/>
      <protection hidden="1"/>
    </xf>
    <xf numFmtId="0" fontId="37" fillId="2" borderId="3" xfId="0" applyFont="1" applyFill="1" applyBorder="1" applyAlignment="1" applyProtection="1">
      <alignment horizontal="center"/>
      <protection hidden="1"/>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2" borderId="42" xfId="0" applyFill="1" applyBorder="1" applyAlignment="1" applyProtection="1">
      <alignment horizontal="center" vertical="center"/>
      <protection hidden="1"/>
    </xf>
    <xf numFmtId="0" fontId="0" fillId="2" borderId="48" xfId="0" applyFill="1" applyBorder="1" applyAlignment="1" applyProtection="1">
      <alignment horizontal="center" vertical="center"/>
      <protection hidden="1"/>
    </xf>
    <xf numFmtId="0" fontId="0" fillId="2" borderId="43" xfId="0" applyFill="1" applyBorder="1" applyAlignment="1" applyProtection="1">
      <alignment horizontal="center" vertical="center"/>
      <protection hidden="1"/>
    </xf>
    <xf numFmtId="40" fontId="6" fillId="2" borderId="11" xfId="0" applyNumberFormat="1" applyFont="1" applyFill="1" applyBorder="1" applyAlignment="1" applyProtection="1">
      <alignment vertical="center" wrapText="1"/>
      <protection hidden="1"/>
    </xf>
    <xf numFmtId="40" fontId="6" fillId="2" borderId="30" xfId="0" applyNumberFormat="1" applyFont="1" applyFill="1" applyBorder="1" applyAlignment="1" applyProtection="1">
      <alignment vertical="center" wrapText="1"/>
      <protection hidden="1"/>
    </xf>
    <xf numFmtId="0" fontId="2" fillId="0" borderId="0" xfId="0" applyFont="1" applyAlignment="1">
      <alignment vertical="center" wrapText="1"/>
    </xf>
    <xf numFmtId="0" fontId="2" fillId="4" borderId="0" xfId="0" applyFont="1" applyFill="1" applyAlignment="1">
      <alignment horizontal="center" vertical="center"/>
    </xf>
    <xf numFmtId="0" fontId="2" fillId="0" borderId="0" xfId="0" applyFont="1" applyAlignment="1">
      <alignment horizontal="center" vertical="center"/>
    </xf>
    <xf numFmtId="0" fontId="0" fillId="6" borderId="24" xfId="0" applyFill="1" applyBorder="1" applyProtection="1">
      <protection hidden="1"/>
    </xf>
    <xf numFmtId="0" fontId="24" fillId="11" borderId="5" xfId="0" applyFont="1" applyFill="1" applyBorder="1" applyAlignment="1" applyProtection="1">
      <alignment vertical="center"/>
      <protection hidden="1"/>
    </xf>
    <xf numFmtId="169" fontId="24" fillId="11" borderId="5" xfId="0" applyNumberFormat="1" applyFont="1" applyFill="1" applyBorder="1" applyAlignment="1" applyProtection="1">
      <alignment horizontal="center" vertical="center"/>
      <protection hidden="1"/>
    </xf>
    <xf numFmtId="169" fontId="24" fillId="11" borderId="6" xfId="0" applyNumberFormat="1" applyFont="1" applyFill="1" applyBorder="1" applyAlignment="1" applyProtection="1">
      <alignment horizontal="center" vertical="center"/>
      <protection hidden="1"/>
    </xf>
    <xf numFmtId="0" fontId="24" fillId="11" borderId="11" xfId="0" applyFont="1" applyFill="1" applyBorder="1" applyAlignment="1" applyProtection="1">
      <alignment vertical="center" wrapText="1"/>
      <protection hidden="1"/>
    </xf>
    <xf numFmtId="169" fontId="24" fillId="11" borderId="11" xfId="0" applyNumberFormat="1" applyFont="1" applyFill="1" applyBorder="1" applyAlignment="1" applyProtection="1">
      <alignment horizontal="center" vertical="center" wrapText="1"/>
      <protection hidden="1"/>
    </xf>
    <xf numFmtId="169" fontId="24" fillId="11" borderId="12" xfId="0" applyNumberFormat="1" applyFont="1" applyFill="1" applyBorder="1" applyAlignment="1" applyProtection="1">
      <alignment horizontal="center" vertical="center" wrapText="1"/>
      <protection hidden="1"/>
    </xf>
    <xf numFmtId="0" fontId="24" fillId="11" borderId="0" xfId="0" applyFont="1" applyFill="1" applyAlignment="1" applyProtection="1">
      <alignment vertical="center"/>
      <protection hidden="1"/>
    </xf>
    <xf numFmtId="0" fontId="0" fillId="6" borderId="0" xfId="0" applyFill="1" applyAlignment="1" applyProtection="1">
      <alignment vertical="center"/>
      <protection hidden="1"/>
    </xf>
    <xf numFmtId="0" fontId="24" fillId="11" borderId="34" xfId="0" applyFont="1" applyFill="1" applyBorder="1" applyAlignment="1" applyProtection="1">
      <protection hidden="1"/>
    </xf>
    <xf numFmtId="0" fontId="24" fillId="11" borderId="0" xfId="0" applyFont="1" applyFill="1" applyBorder="1" applyAlignment="1" applyProtection="1">
      <protection hidden="1"/>
    </xf>
    <xf numFmtId="40" fontId="2" fillId="5" borderId="54" xfId="0" applyNumberFormat="1" applyFont="1" applyFill="1" applyBorder="1" applyAlignment="1" applyProtection="1">
      <alignment horizontal="center" vertical="center" wrapText="1"/>
      <protection hidden="1"/>
    </xf>
    <xf numFmtId="0" fontId="2" fillId="5" borderId="54" xfId="0" applyFont="1" applyFill="1" applyBorder="1" applyAlignment="1" applyProtection="1">
      <alignment horizontal="center" vertical="center" wrapText="1"/>
      <protection hidden="1"/>
    </xf>
    <xf numFmtId="40" fontId="18" fillId="6" borderId="54" xfId="0" applyNumberFormat="1" applyFont="1" applyFill="1" applyBorder="1" applyAlignment="1" applyProtection="1">
      <alignment vertical="center"/>
      <protection hidden="1"/>
    </xf>
    <xf numFmtId="40" fontId="6" fillId="5" borderId="54" xfId="0" applyNumberFormat="1" applyFont="1" applyFill="1" applyBorder="1" applyAlignment="1" applyProtection="1">
      <alignment vertical="center"/>
      <protection hidden="1"/>
    </xf>
    <xf numFmtId="40" fontId="35" fillId="4" borderId="78" xfId="0" applyNumberFormat="1" applyFont="1" applyFill="1" applyBorder="1" applyAlignment="1" applyProtection="1">
      <alignment horizontal="right" vertical="center" wrapText="1"/>
      <protection hidden="1"/>
    </xf>
    <xf numFmtId="40" fontId="34" fillId="4" borderId="48" xfId="0" applyNumberFormat="1" applyFont="1" applyFill="1" applyBorder="1" applyAlignment="1" applyProtection="1">
      <alignment horizontal="right" vertical="center" wrapText="1"/>
      <protection hidden="1"/>
    </xf>
    <xf numFmtId="0" fontId="0" fillId="0" borderId="75" xfId="0" applyBorder="1" applyAlignment="1" applyProtection="1">
      <alignment vertical="center" wrapText="1"/>
      <protection locked="0"/>
    </xf>
    <xf numFmtId="0" fontId="0" fillId="0" borderId="70" xfId="0" applyBorder="1" applyAlignment="1" applyProtection="1">
      <alignment vertical="center" wrapText="1"/>
      <protection locked="0"/>
    </xf>
    <xf numFmtId="0" fontId="38" fillId="12" borderId="0" xfId="0" applyFont="1" applyFill="1"/>
    <xf numFmtId="40" fontId="42" fillId="2" borderId="86" xfId="0" applyNumberFormat="1" applyFont="1" applyFill="1" applyBorder="1" applyAlignment="1" applyProtection="1">
      <alignment horizontal="left" vertical="center" wrapText="1"/>
      <protection hidden="1"/>
    </xf>
    <xf numFmtId="0" fontId="0" fillId="2" borderId="0" xfId="0" applyFill="1" applyAlignment="1" applyProtection="1">
      <alignment horizontal="center" vertical="center"/>
      <protection hidden="1"/>
    </xf>
    <xf numFmtId="0" fontId="0" fillId="0" borderId="0" xfId="0" applyProtection="1">
      <protection hidden="1"/>
    </xf>
    <xf numFmtId="0" fontId="9" fillId="6" borderId="93" xfId="0" applyFont="1" applyFill="1" applyBorder="1" applyAlignment="1" applyProtection="1">
      <alignment horizontal="justify" vertical="center"/>
      <protection hidden="1"/>
    </xf>
    <xf numFmtId="0" fontId="0" fillId="6" borderId="94" xfId="0" applyFill="1" applyBorder="1" applyProtection="1">
      <protection hidden="1"/>
    </xf>
    <xf numFmtId="0" fontId="8" fillId="8" borderId="97" xfId="0" applyFont="1" applyFill="1" applyBorder="1" applyAlignment="1" applyProtection="1">
      <alignment horizontal="justify" vertical="center"/>
      <protection locked="0"/>
    </xf>
    <xf numFmtId="0" fontId="8" fillId="4" borderId="100" xfId="0" applyFont="1" applyFill="1" applyBorder="1" applyAlignment="1" applyProtection="1">
      <alignment horizontal="justify" vertical="center" wrapText="1"/>
      <protection hidden="1"/>
    </xf>
    <xf numFmtId="0" fontId="8" fillId="0" borderId="101" xfId="0" applyFont="1" applyBorder="1" applyAlignment="1" applyProtection="1">
      <alignment horizontal="justify" vertical="center"/>
      <protection locked="0"/>
    </xf>
    <xf numFmtId="0" fontId="8" fillId="4" borderId="103" xfId="0" applyFont="1" applyFill="1" applyBorder="1" applyAlignment="1" applyProtection="1">
      <alignment horizontal="justify" vertical="center" wrapText="1"/>
      <protection hidden="1"/>
    </xf>
    <xf numFmtId="0" fontId="8" fillId="0" borderId="104" xfId="0" applyFont="1" applyBorder="1" applyAlignment="1" applyProtection="1">
      <alignment horizontal="justify" vertical="center"/>
      <protection locked="0"/>
    </xf>
    <xf numFmtId="0" fontId="8" fillId="4" borderId="106" xfId="0" applyFont="1" applyFill="1" applyBorder="1" applyAlignment="1" applyProtection="1">
      <alignment horizontal="justify" vertical="center" wrapText="1"/>
      <protection hidden="1"/>
    </xf>
    <xf numFmtId="0" fontId="8" fillId="0" borderId="107" xfId="0" applyFont="1" applyBorder="1" applyAlignment="1" applyProtection="1">
      <alignment horizontal="justify" vertical="center"/>
      <protection locked="0"/>
    </xf>
    <xf numFmtId="0" fontId="0" fillId="6" borderId="0" xfId="0" applyFill="1" applyAlignment="1" applyProtection="1">
      <alignment vertical="center" wrapText="1"/>
      <protection hidden="1"/>
    </xf>
    <xf numFmtId="0" fontId="47" fillId="6" borderId="0" xfId="0" applyFont="1" applyFill="1" applyProtection="1">
      <protection hidden="1"/>
    </xf>
    <xf numFmtId="0" fontId="8" fillId="13" borderId="95" xfId="0" applyFont="1" applyFill="1" applyBorder="1" applyAlignment="1" applyProtection="1">
      <alignment horizontal="justify" vertical="center" wrapText="1"/>
      <protection hidden="1"/>
    </xf>
    <xf numFmtId="0" fontId="8" fillId="8" borderId="97" xfId="0" applyFont="1" applyFill="1" applyBorder="1" applyAlignment="1" applyProtection="1">
      <alignment horizontal="justify" vertical="center" wrapText="1"/>
      <protection locked="0"/>
    </xf>
    <xf numFmtId="0" fontId="8" fillId="13" borderId="95" xfId="0" applyFont="1" applyFill="1" applyBorder="1" applyAlignment="1" applyProtection="1">
      <alignment horizontal="left" vertical="center" wrapText="1"/>
      <protection hidden="1"/>
    </xf>
    <xf numFmtId="0" fontId="44" fillId="11" borderId="93" xfId="0" applyFont="1" applyFill="1" applyBorder="1" applyAlignment="1" applyProtection="1">
      <alignment horizontal="justify" vertical="center"/>
      <protection hidden="1"/>
    </xf>
    <xf numFmtId="0" fontId="16" fillId="11" borderId="0" xfId="0" applyFont="1" applyFill="1" applyProtection="1">
      <protection hidden="1"/>
    </xf>
    <xf numFmtId="0" fontId="16" fillId="11" borderId="94" xfId="0" applyFont="1" applyFill="1" applyBorder="1" applyProtection="1">
      <protection hidden="1"/>
    </xf>
    <xf numFmtId="0" fontId="8" fillId="13" borderId="111" xfId="0" applyFont="1" applyFill="1" applyBorder="1" applyAlignment="1" applyProtection="1">
      <alignment horizontal="justify" vertical="center" wrapText="1"/>
      <protection hidden="1"/>
    </xf>
    <xf numFmtId="0" fontId="24" fillId="11" borderId="0" xfId="0" applyFont="1" applyFill="1"/>
    <xf numFmtId="0" fontId="14" fillId="11" borderId="0" xfId="0" applyFont="1" applyFill="1" applyAlignment="1" applyProtection="1">
      <alignment horizontal="center" vertical="center" wrapText="1"/>
      <protection hidden="1"/>
    </xf>
    <xf numFmtId="0" fontId="0" fillId="0" borderId="126" xfId="0" applyBorder="1" applyAlignment="1" applyProtection="1">
      <alignment vertical="center" wrapText="1"/>
      <protection locked="0"/>
    </xf>
    <xf numFmtId="0" fontId="45" fillId="14" borderId="0" xfId="0" applyFont="1" applyFill="1" applyAlignment="1" applyProtection="1">
      <alignment horizontal="center" vertical="center"/>
      <protection hidden="1"/>
    </xf>
    <xf numFmtId="0" fontId="0" fillId="14" borderId="0" xfId="0" applyFill="1" applyAlignment="1" applyProtection="1">
      <alignment horizontal="center" vertical="center" wrapText="1"/>
      <protection hidden="1"/>
    </xf>
    <xf numFmtId="0" fontId="48" fillId="14" borderId="0" xfId="0" applyFont="1" applyFill="1" applyAlignment="1" applyProtection="1">
      <alignment vertical="center"/>
      <protection hidden="1"/>
    </xf>
    <xf numFmtId="0" fontId="0" fillId="0" borderId="0" xfId="0" applyAlignment="1">
      <alignment horizontal="center"/>
    </xf>
    <xf numFmtId="0" fontId="0" fillId="0" borderId="131" xfId="0" applyBorder="1" applyAlignment="1">
      <alignment horizontal="center"/>
    </xf>
    <xf numFmtId="0" fontId="0" fillId="0" borderId="132" xfId="0" applyBorder="1" applyAlignment="1">
      <alignment horizontal="center"/>
    </xf>
    <xf numFmtId="0" fontId="0" fillId="0" borderId="133" xfId="0" applyBorder="1" applyAlignment="1">
      <alignment horizontal="center"/>
    </xf>
    <xf numFmtId="0" fontId="0" fillId="0" borderId="134" xfId="0" applyBorder="1"/>
    <xf numFmtId="0" fontId="0" fillId="0" borderId="135" xfId="0" applyBorder="1"/>
    <xf numFmtId="0" fontId="0" fillId="0" borderId="136" xfId="0" applyBorder="1"/>
    <xf numFmtId="0" fontId="0" fillId="0" borderId="137" xfId="0" applyBorder="1"/>
    <xf numFmtId="0" fontId="0" fillId="0" borderId="138" xfId="0" applyBorder="1"/>
    <xf numFmtId="0" fontId="0" fillId="0" borderId="139" xfId="0" applyBorder="1"/>
    <xf numFmtId="0" fontId="0" fillId="0" borderId="140" xfId="0" applyBorder="1"/>
    <xf numFmtId="0" fontId="0" fillId="0" borderId="141" xfId="0" applyBorder="1"/>
    <xf numFmtId="0" fontId="0" fillId="0" borderId="142" xfId="0" applyBorder="1"/>
    <xf numFmtId="164" fontId="0" fillId="0" borderId="0" xfId="6" applyFont="1"/>
    <xf numFmtId="170" fontId="0" fillId="0" borderId="0" xfId="0" applyNumberFormat="1"/>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6" borderId="0" xfId="0" applyFill="1" applyAlignment="1" applyProtection="1">
      <alignment vertical="center"/>
      <protection hidden="1"/>
    </xf>
    <xf numFmtId="0" fontId="24" fillId="11" borderId="0" xfId="0" applyFont="1" applyFill="1" applyAlignment="1" applyProtection="1">
      <alignment vertical="center"/>
      <protection hidden="1"/>
    </xf>
    <xf numFmtId="0" fontId="39" fillId="12" borderId="0" xfId="0" applyFont="1" applyFill="1" applyAlignment="1">
      <alignment vertical="center"/>
    </xf>
    <xf numFmtId="0" fontId="0" fillId="6" borderId="0" xfId="0" applyFill="1" applyAlignment="1" applyProtection="1">
      <alignment vertical="center"/>
      <protection hidden="1"/>
    </xf>
    <xf numFmtId="0" fontId="6" fillId="2" borderId="5"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0" fontId="4" fillId="2" borderId="143" xfId="0" applyFont="1" applyFill="1" applyBorder="1" applyAlignment="1" applyProtection="1">
      <alignment horizontal="center" vertical="center" wrapText="1"/>
      <protection hidden="1"/>
    </xf>
    <xf numFmtId="9" fontId="0" fillId="0" borderId="0" xfId="0" applyNumberFormat="1"/>
    <xf numFmtId="0" fontId="2" fillId="0" borderId="0" xfId="0" applyFont="1"/>
    <xf numFmtId="9" fontId="0" fillId="2" borderId="54" xfId="1" applyFont="1" applyFill="1" applyBorder="1" applyAlignment="1" applyProtection="1">
      <alignment horizontal="center" vertical="center" wrapText="1"/>
      <protection hidden="1"/>
    </xf>
    <xf numFmtId="40" fontId="0" fillId="15" borderId="25" xfId="0" applyNumberFormat="1" applyFill="1" applyBorder="1" applyAlignment="1" applyProtection="1">
      <alignment vertical="center"/>
      <protection locked="0"/>
    </xf>
    <xf numFmtId="40" fontId="0" fillId="15" borderId="27" xfId="0" applyNumberFormat="1" applyFill="1" applyBorder="1" applyAlignment="1" applyProtection="1">
      <alignment vertical="center"/>
      <protection locked="0"/>
    </xf>
    <xf numFmtId="0" fontId="0" fillId="0" borderId="19" xfId="0" applyBorder="1" applyAlignment="1" applyProtection="1">
      <alignment vertical="center" wrapText="1"/>
      <protection locked="0"/>
    </xf>
    <xf numFmtId="40" fontId="0" fillId="5" borderId="6" xfId="0" applyNumberFormat="1" applyFill="1" applyBorder="1" applyAlignment="1" applyProtection="1">
      <alignment vertical="center"/>
      <protection hidden="1"/>
    </xf>
    <xf numFmtId="40" fontId="0" fillId="5" borderId="9" xfId="0" applyNumberFormat="1" applyFill="1" applyBorder="1" applyAlignment="1" applyProtection="1">
      <alignment vertical="center"/>
      <protection hidden="1"/>
    </xf>
    <xf numFmtId="40" fontId="0" fillId="5" borderId="12" xfId="0" applyNumberFormat="1" applyFill="1" applyBorder="1" applyAlignment="1" applyProtection="1">
      <alignment vertical="center"/>
      <protection hidden="1"/>
    </xf>
    <xf numFmtId="9" fontId="0" fillId="5" borderId="6" xfId="1" applyFont="1" applyFill="1" applyBorder="1" applyAlignment="1" applyProtection="1">
      <alignment vertical="center"/>
      <protection hidden="1"/>
    </xf>
    <xf numFmtId="0" fontId="25" fillId="6" borderId="0" xfId="0" applyFont="1" applyFill="1" applyProtection="1">
      <protection hidden="1"/>
    </xf>
    <xf numFmtId="0" fontId="0" fillId="3" borderId="0" xfId="0" applyFill="1"/>
    <xf numFmtId="164" fontId="0" fillId="3" borderId="0" xfId="6" applyFont="1" applyFill="1"/>
    <xf numFmtId="40" fontId="0" fillId="0" borderId="26" xfId="0" applyNumberFormat="1" applyFill="1" applyBorder="1" applyAlignment="1" applyProtection="1">
      <alignment vertical="center"/>
      <protection locked="0"/>
    </xf>
    <xf numFmtId="40" fontId="0" fillId="11" borderId="89" xfId="0" applyNumberFormat="1" applyFill="1" applyBorder="1" applyAlignment="1" applyProtection="1">
      <alignment vertical="center"/>
      <protection hidden="1"/>
    </xf>
    <xf numFmtId="0" fontId="34" fillId="5" borderId="48" xfId="0" applyFont="1" applyFill="1" applyBorder="1" applyAlignment="1" applyProtection="1">
      <alignment horizontal="left" vertical="center" wrapText="1"/>
      <protection hidden="1"/>
    </xf>
    <xf numFmtId="40" fontId="0" fillId="5" borderId="36" xfId="0" applyNumberFormat="1" applyFill="1" applyBorder="1" applyAlignment="1" applyProtection="1">
      <alignment horizontal="center" vertical="center"/>
      <protection hidden="1"/>
    </xf>
    <xf numFmtId="40" fontId="0" fillId="5" borderId="37" xfId="0" applyNumberFormat="1" applyFill="1" applyBorder="1" applyAlignment="1" applyProtection="1">
      <alignment horizontal="center" vertical="center"/>
      <protection hidden="1"/>
    </xf>
    <xf numFmtId="40" fontId="0" fillId="5" borderId="38" xfId="0" applyNumberFormat="1" applyFill="1" applyBorder="1" applyAlignment="1" applyProtection="1">
      <alignment horizontal="center" vertical="center"/>
      <protection hidden="1"/>
    </xf>
    <xf numFmtId="0" fontId="0" fillId="5" borderId="82" xfId="0" applyFill="1" applyBorder="1" applyAlignment="1" applyProtection="1">
      <alignment horizontal="center"/>
      <protection hidden="1"/>
    </xf>
    <xf numFmtId="0" fontId="24" fillId="11" borderId="1" xfId="0" applyFont="1" applyFill="1" applyBorder="1" applyAlignment="1">
      <alignment horizontal="center" vertical="center" wrapText="1"/>
    </xf>
    <xf numFmtId="40" fontId="51" fillId="11" borderId="29" xfId="0" applyNumberFormat="1" applyFont="1" applyFill="1" applyBorder="1" applyAlignment="1" applyProtection="1">
      <alignment vertical="center"/>
      <protection hidden="1"/>
    </xf>
    <xf numFmtId="0" fontId="8" fillId="4" borderId="36" xfId="0" applyFont="1" applyFill="1" applyBorder="1" applyAlignment="1">
      <alignment horizontal="left" vertical="center" wrapText="1"/>
    </xf>
    <xf numFmtId="40" fontId="8" fillId="4" borderId="38" xfId="0" applyNumberFormat="1" applyFont="1" applyFill="1" applyBorder="1" applyAlignment="1" applyProtection="1">
      <alignment vertical="center" wrapText="1"/>
      <protection hidden="1"/>
    </xf>
    <xf numFmtId="0" fontId="8" fillId="4" borderId="42" xfId="0" applyFont="1" applyFill="1" applyBorder="1" applyAlignment="1">
      <alignment vertical="center" wrapText="1"/>
    </xf>
    <xf numFmtId="40" fontId="8" fillId="4" borderId="43" xfId="0" applyNumberFormat="1" applyFont="1" applyFill="1" applyBorder="1" applyAlignment="1" applyProtection="1">
      <alignment vertical="center" wrapText="1"/>
      <protection hidden="1"/>
    </xf>
    <xf numFmtId="0" fontId="8" fillId="4" borderId="42" xfId="0" applyFont="1" applyFill="1" applyBorder="1" applyAlignment="1">
      <alignment horizontal="left"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6" xfId="0" applyFont="1" applyFill="1" applyBorder="1" applyAlignment="1">
      <alignment horizontal="left" vertical="center" wrapText="1"/>
    </xf>
    <xf numFmtId="40" fontId="9" fillId="4" borderId="47" xfId="0" applyNumberFormat="1" applyFont="1" applyFill="1" applyBorder="1" applyAlignment="1" applyProtection="1">
      <alignment vertical="center" wrapText="1"/>
      <protection hidden="1"/>
    </xf>
    <xf numFmtId="0" fontId="6" fillId="2" borderId="11" xfId="0" applyFont="1" applyFill="1" applyBorder="1" applyAlignment="1" applyProtection="1">
      <alignment horizontal="center" wrapText="1"/>
      <protection hidden="1"/>
    </xf>
    <xf numFmtId="0" fontId="2" fillId="4" borderId="1" xfId="0" applyFont="1" applyFill="1" applyBorder="1" applyAlignment="1" applyProtection="1">
      <alignment horizontal="center" vertical="center" wrapText="1"/>
      <protection hidden="1"/>
    </xf>
    <xf numFmtId="0" fontId="2" fillId="4" borderId="24"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0" fontId="3" fillId="4" borderId="1" xfId="0" applyFont="1" applyFill="1" applyBorder="1" applyAlignment="1" applyProtection="1">
      <alignment vertical="center" wrapText="1"/>
      <protection hidden="1"/>
    </xf>
    <xf numFmtId="40" fontId="3" fillId="4" borderId="24" xfId="0" applyNumberFormat="1" applyFont="1" applyFill="1" applyBorder="1" applyAlignment="1" applyProtection="1">
      <alignment vertical="center"/>
      <protection hidden="1"/>
    </xf>
    <xf numFmtId="40" fontId="3" fillId="4" borderId="2" xfId="0" applyNumberFormat="1" applyFont="1" applyFill="1" applyBorder="1" applyAlignment="1" applyProtection="1">
      <alignment vertical="center"/>
      <protection hidden="1"/>
    </xf>
    <xf numFmtId="40" fontId="3" fillId="4" borderId="3" xfId="0" applyNumberFormat="1" applyFont="1" applyFill="1" applyBorder="1" applyAlignment="1" applyProtection="1">
      <alignment vertical="center"/>
      <protection hidden="1"/>
    </xf>
    <xf numFmtId="0" fontId="2" fillId="4" borderId="1" xfId="0" applyFont="1" applyFill="1" applyBorder="1" applyAlignment="1" applyProtection="1">
      <alignment vertical="center" wrapText="1"/>
      <protection hidden="1"/>
    </xf>
    <xf numFmtId="40" fontId="2" fillId="4" borderId="24" xfId="0" applyNumberFormat="1" applyFont="1" applyFill="1" applyBorder="1" applyAlignment="1" applyProtection="1">
      <alignment vertical="center"/>
      <protection hidden="1"/>
    </xf>
    <xf numFmtId="40" fontId="2" fillId="4" borderId="2" xfId="0" applyNumberFormat="1" applyFont="1" applyFill="1" applyBorder="1" applyAlignment="1" applyProtection="1">
      <alignment vertical="center"/>
      <protection hidden="1"/>
    </xf>
    <xf numFmtId="40" fontId="2" fillId="4" borderId="3" xfId="0" applyNumberFormat="1" applyFont="1" applyFill="1" applyBorder="1" applyAlignment="1" applyProtection="1">
      <alignment vertical="center"/>
      <protection hidden="1"/>
    </xf>
    <xf numFmtId="0" fontId="2" fillId="4" borderId="1" xfId="0" applyFont="1" applyFill="1" applyBorder="1" applyAlignment="1">
      <alignment vertical="center" wrapText="1"/>
    </xf>
    <xf numFmtId="40" fontId="0" fillId="4" borderId="9" xfId="0" applyNumberFormat="1" applyFill="1" applyBorder="1" applyAlignment="1" applyProtection="1">
      <alignment vertical="center"/>
      <protection hidden="1"/>
    </xf>
    <xf numFmtId="40" fontId="0" fillId="4" borderId="12" xfId="0" applyNumberFormat="1" applyFill="1" applyBorder="1" applyAlignment="1" applyProtection="1">
      <alignment vertical="center"/>
      <protection hidden="1"/>
    </xf>
    <xf numFmtId="0" fontId="42" fillId="4" borderId="54" xfId="0" applyFont="1" applyFill="1" applyBorder="1" applyAlignment="1" applyProtection="1">
      <alignment horizontal="center" vertical="center"/>
      <protection hidden="1"/>
    </xf>
    <xf numFmtId="40" fontId="42" fillId="4" borderId="54" xfId="0" applyNumberFormat="1" applyFont="1" applyFill="1" applyBorder="1" applyAlignment="1" applyProtection="1">
      <alignment vertical="center"/>
      <protection hidden="1"/>
    </xf>
    <xf numFmtId="40" fontId="20" fillId="4" borderId="54" xfId="0" applyNumberFormat="1" applyFont="1" applyFill="1" applyBorder="1" applyAlignment="1" applyProtection="1">
      <alignment vertical="center"/>
      <protection hidden="1"/>
    </xf>
    <xf numFmtId="40" fontId="6" fillId="4" borderId="24" xfId="0" applyNumberFormat="1" applyFont="1" applyFill="1" applyBorder="1" applyAlignment="1" applyProtection="1">
      <alignment vertical="center"/>
      <protection hidden="1"/>
    </xf>
    <xf numFmtId="0" fontId="6" fillId="4" borderId="1" xfId="0" applyFont="1" applyFill="1" applyBorder="1" applyAlignment="1" applyProtection="1">
      <alignment vertical="center" wrapText="1"/>
      <protection hidden="1"/>
    </xf>
    <xf numFmtId="0" fontId="2" fillId="4" borderId="4" xfId="0" applyFont="1" applyFill="1" applyBorder="1" applyAlignment="1" applyProtection="1">
      <alignment vertical="center" wrapText="1"/>
      <protection hidden="1"/>
    </xf>
    <xf numFmtId="40" fontId="2" fillId="4" borderId="26" xfId="0" applyNumberFormat="1" applyFont="1" applyFill="1" applyBorder="1" applyAlignment="1" applyProtection="1">
      <alignment vertical="center"/>
      <protection hidden="1"/>
    </xf>
    <xf numFmtId="40" fontId="0" fillId="4" borderId="26" xfId="0" applyNumberFormat="1" applyFill="1" applyBorder="1" applyAlignment="1" applyProtection="1">
      <alignment vertical="center"/>
      <protection hidden="1"/>
    </xf>
    <xf numFmtId="40" fontId="0" fillId="4" borderId="25" xfId="0" applyNumberFormat="1" applyFill="1" applyBorder="1" applyAlignment="1" applyProtection="1">
      <alignment vertical="center"/>
      <protection hidden="1"/>
    </xf>
    <xf numFmtId="40" fontId="0" fillId="4" borderId="27" xfId="0" applyNumberFormat="1" applyFill="1" applyBorder="1" applyAlignment="1" applyProtection="1">
      <alignment vertical="center"/>
      <protection hidden="1"/>
    </xf>
    <xf numFmtId="0" fontId="34" fillId="4" borderId="44" xfId="0" applyFont="1" applyFill="1" applyBorder="1" applyAlignment="1" applyProtection="1">
      <alignment vertical="center" wrapText="1"/>
      <protection hidden="1"/>
    </xf>
    <xf numFmtId="0" fontId="34" fillId="4" borderId="48" xfId="0" applyFont="1" applyFill="1" applyBorder="1" applyAlignment="1" applyProtection="1">
      <alignment horizontal="left" vertical="center" wrapText="1"/>
      <protection hidden="1"/>
    </xf>
    <xf numFmtId="0" fontId="34" fillId="4" borderId="85" xfId="0" applyFont="1" applyFill="1" applyBorder="1" applyAlignment="1" applyProtection="1">
      <alignment vertical="center" wrapText="1"/>
      <protection hidden="1"/>
    </xf>
    <xf numFmtId="0" fontId="34" fillId="4" borderId="147" xfId="0" applyFont="1" applyFill="1" applyBorder="1" applyAlignment="1" applyProtection="1">
      <alignment horizontal="left" vertical="center" wrapText="1"/>
      <protection hidden="1"/>
    </xf>
    <xf numFmtId="0" fontId="0" fillId="4" borderId="48" xfId="0" applyFill="1" applyBorder="1" applyAlignment="1" applyProtection="1">
      <alignment horizontal="center" vertical="center" wrapText="1"/>
      <protection hidden="1"/>
    </xf>
    <xf numFmtId="0" fontId="2" fillId="4" borderId="48" xfId="0" applyFont="1" applyFill="1" applyBorder="1" applyAlignment="1" applyProtection="1">
      <alignment horizontal="center" vertical="center" wrapText="1"/>
      <protection hidden="1"/>
    </xf>
    <xf numFmtId="40" fontId="35" fillId="4" borderId="48" xfId="0" applyNumberFormat="1" applyFont="1" applyFill="1" applyBorder="1" applyAlignment="1" applyProtection="1">
      <alignment horizontal="right" vertical="center" wrapText="1"/>
      <protection hidden="1"/>
    </xf>
    <xf numFmtId="40" fontId="35" fillId="4" borderId="40" xfId="0" applyNumberFormat="1" applyFont="1" applyFill="1" applyBorder="1" applyAlignment="1" applyProtection="1">
      <alignment horizontal="right" vertical="center" wrapText="1"/>
      <protection hidden="1"/>
    </xf>
    <xf numFmtId="40" fontId="35" fillId="4" borderId="77" xfId="0" applyNumberFormat="1" applyFont="1" applyFill="1" applyBorder="1" applyAlignment="1" applyProtection="1">
      <alignment horizontal="right" vertical="center" wrapText="1"/>
      <protection hidden="1"/>
    </xf>
    <xf numFmtId="40" fontId="35" fillId="4" borderId="80" xfId="0" applyNumberFormat="1" applyFont="1" applyFill="1" applyBorder="1" applyAlignment="1" applyProtection="1">
      <alignment horizontal="right" vertical="center" wrapText="1"/>
      <protection hidden="1"/>
    </xf>
    <xf numFmtId="40" fontId="2" fillId="4" borderId="147" xfId="0" applyNumberFormat="1" applyFont="1" applyFill="1" applyBorder="1" applyProtection="1">
      <protection hidden="1"/>
    </xf>
    <xf numFmtId="40" fontId="2" fillId="4" borderId="37" xfId="0" applyNumberFormat="1" applyFont="1" applyFill="1" applyBorder="1" applyProtection="1">
      <protection hidden="1"/>
    </xf>
    <xf numFmtId="40" fontId="2" fillId="4" borderId="48" xfId="0" applyNumberFormat="1" applyFont="1" applyFill="1" applyBorder="1" applyProtection="1">
      <protection hidden="1"/>
    </xf>
    <xf numFmtId="40" fontId="6" fillId="4" borderId="81" xfId="0" applyNumberFormat="1" applyFont="1" applyFill="1" applyBorder="1" applyAlignment="1" applyProtection="1">
      <alignment horizontal="right" vertical="center" wrapText="1"/>
      <protection hidden="1"/>
    </xf>
    <xf numFmtId="49" fontId="0" fillId="4" borderId="126" xfId="0" applyNumberFormat="1" applyFill="1" applyBorder="1" applyAlignment="1" applyProtection="1">
      <alignment vertical="center" wrapText="1"/>
      <protection hidden="1"/>
    </xf>
    <xf numFmtId="0" fontId="50" fillId="6" borderId="0" xfId="0" applyFont="1" applyFill="1" applyProtection="1">
      <protection hidden="1"/>
    </xf>
    <xf numFmtId="9" fontId="0" fillId="0" borderId="0" xfId="1" applyFont="1"/>
    <xf numFmtId="40" fontId="0" fillId="0" borderId="0" xfId="0" applyNumberFormat="1" applyAlignment="1">
      <alignment vertical="center"/>
    </xf>
    <xf numFmtId="0" fontId="0" fillId="4" borderId="48" xfId="0" applyFill="1" applyBorder="1" applyAlignment="1" applyProtection="1">
      <alignment horizontal="center" vertical="center" wrapText="1"/>
      <protection hidden="1"/>
    </xf>
    <xf numFmtId="40" fontId="0" fillId="16" borderId="0" xfId="0" applyNumberFormat="1" applyFill="1" applyAlignment="1">
      <alignment vertical="center"/>
    </xf>
    <xf numFmtId="9" fontId="0" fillId="16" borderId="0" xfId="1" applyFont="1" applyFill="1"/>
    <xf numFmtId="0" fontId="0" fillId="4" borderId="152" xfId="0" applyFill="1" applyBorder="1" applyAlignment="1" applyProtection="1">
      <alignment vertical="center" wrapText="1"/>
      <protection hidden="1"/>
    </xf>
    <xf numFmtId="0" fontId="0" fillId="4" borderId="74" xfId="0" applyFill="1" applyBorder="1" applyAlignment="1" applyProtection="1">
      <alignment vertical="center" wrapText="1"/>
      <protection hidden="1"/>
    </xf>
    <xf numFmtId="0" fontId="0" fillId="0" borderId="153" xfId="0" applyBorder="1" applyAlignment="1" applyProtection="1">
      <alignment vertical="center" wrapText="1"/>
      <protection locked="0"/>
    </xf>
    <xf numFmtId="40" fontId="0" fillId="0" borderId="25" xfId="0" applyNumberFormat="1" applyFill="1" applyBorder="1" applyAlignment="1" applyProtection="1">
      <alignment vertical="center"/>
      <protection locked="0"/>
    </xf>
    <xf numFmtId="40" fontId="0" fillId="0" borderId="69" xfId="0" applyNumberFormat="1" applyBorder="1" applyAlignment="1" applyProtection="1">
      <alignment vertical="center"/>
      <protection locked="0"/>
    </xf>
    <xf numFmtId="40" fontId="0" fillId="4" borderId="69" xfId="0" applyNumberFormat="1" applyFill="1" applyBorder="1" applyAlignment="1" applyProtection="1">
      <alignment vertical="center"/>
      <protection hidden="1"/>
    </xf>
    <xf numFmtId="0" fontId="2" fillId="4" borderId="154" xfId="0" applyFont="1" applyFill="1" applyBorder="1" applyAlignment="1" applyProtection="1">
      <alignment vertical="center" wrapText="1"/>
      <protection hidden="1"/>
    </xf>
    <xf numFmtId="40" fontId="2" fillId="4" borderId="71" xfId="0" applyNumberFormat="1" applyFont="1" applyFill="1" applyBorder="1" applyAlignment="1" applyProtection="1">
      <alignment vertical="center"/>
      <protection hidden="1"/>
    </xf>
    <xf numFmtId="0" fontId="0" fillId="2" borderId="4" xfId="0" applyFill="1" applyBorder="1" applyAlignment="1" applyProtection="1">
      <alignment vertical="center" wrapText="1"/>
      <protection hidden="1"/>
    </xf>
    <xf numFmtId="40" fontId="0" fillId="0" borderId="5" xfId="0" applyNumberFormat="1" applyBorder="1" applyAlignment="1" applyProtection="1">
      <alignment vertical="center"/>
      <protection locked="0"/>
    </xf>
    <xf numFmtId="40" fontId="0" fillId="4" borderId="6" xfId="0" applyNumberFormat="1" applyFill="1" applyBorder="1" applyAlignment="1" applyProtection="1">
      <alignment vertical="center"/>
      <protection hidden="1"/>
    </xf>
    <xf numFmtId="40" fontId="0" fillId="4" borderId="5" xfId="0" applyNumberFormat="1" applyFill="1" applyBorder="1" applyAlignment="1" applyProtection="1">
      <alignment vertical="center"/>
      <protection hidden="1"/>
    </xf>
    <xf numFmtId="40" fontId="0" fillId="4" borderId="8" xfId="0" applyNumberFormat="1" applyFill="1" applyBorder="1" applyAlignment="1" applyProtection="1">
      <alignment vertical="center"/>
      <protection hidden="1"/>
    </xf>
    <xf numFmtId="40" fontId="0" fillId="4" borderId="11" xfId="0" applyNumberFormat="1" applyFill="1" applyBorder="1" applyAlignment="1" applyProtection="1">
      <alignment vertical="center"/>
      <protection hidden="1"/>
    </xf>
    <xf numFmtId="9" fontId="0" fillId="0" borderId="0" xfId="1" applyFont="1" applyAlignment="1">
      <alignment horizontal="center" vertical="center"/>
    </xf>
    <xf numFmtId="40" fontId="0" fillId="0" borderId="0" xfId="0" applyNumberFormat="1" applyProtection="1">
      <protection hidden="1"/>
    </xf>
    <xf numFmtId="0" fontId="52" fillId="4" borderId="0" xfId="0" applyFont="1" applyFill="1"/>
    <xf numFmtId="0" fontId="52" fillId="4" borderId="0" xfId="0" applyFont="1" applyFill="1" applyAlignment="1">
      <alignment horizontal="center" vertical="center"/>
    </xf>
    <xf numFmtId="0" fontId="25" fillId="0" borderId="54" xfId="0" applyFont="1" applyBorder="1" applyAlignment="1" applyProtection="1">
      <alignment horizontal="center" vertical="center"/>
      <protection locked="0"/>
    </xf>
    <xf numFmtId="0" fontId="53" fillId="0" borderId="0" xfId="0" applyFont="1" applyAlignment="1">
      <alignment horizontal="center" vertical="center" wrapText="1"/>
    </xf>
    <xf numFmtId="0" fontId="52" fillId="4" borderId="0" xfId="0" applyFont="1" applyFill="1" applyAlignment="1">
      <alignment horizontal="center" vertical="center" wrapText="1"/>
    </xf>
    <xf numFmtId="0" fontId="31" fillId="0" borderId="0" xfId="0" applyFont="1" applyAlignment="1">
      <alignment vertical="center" wrapText="1"/>
    </xf>
    <xf numFmtId="0" fontId="0" fillId="0" borderId="91" xfId="0" applyBorder="1" applyAlignment="1" applyProtection="1">
      <alignment horizontal="center"/>
      <protection hidden="1"/>
    </xf>
    <xf numFmtId="0" fontId="0" fillId="0" borderId="0" xfId="0" applyAlignment="1" applyProtection="1">
      <alignment horizontal="center"/>
      <protection hidden="1"/>
    </xf>
    <xf numFmtId="0" fontId="0" fillId="0" borderId="112" xfId="0" applyBorder="1" applyAlignment="1" applyProtection="1">
      <alignment wrapText="1"/>
      <protection locked="0"/>
    </xf>
    <xf numFmtId="0" fontId="0" fillId="0" borderId="113" xfId="0" applyBorder="1" applyAlignment="1" applyProtection="1">
      <alignment wrapText="1"/>
      <protection locked="0"/>
    </xf>
    <xf numFmtId="0" fontId="0" fillId="0" borderId="114" xfId="0" applyBorder="1" applyAlignment="1" applyProtection="1">
      <alignment wrapText="1"/>
      <protection locked="0"/>
    </xf>
    <xf numFmtId="0" fontId="8" fillId="8" borderId="115" xfId="0" applyFont="1" applyFill="1" applyBorder="1" applyAlignment="1" applyProtection="1">
      <alignment vertical="center" wrapText="1"/>
      <protection locked="0"/>
    </xf>
    <xf numFmtId="0" fontId="8" fillId="8" borderId="116" xfId="0" applyFont="1" applyFill="1" applyBorder="1" applyAlignment="1" applyProtection="1">
      <alignment vertical="center" wrapText="1"/>
      <protection locked="0"/>
    </xf>
    <xf numFmtId="0" fontId="8" fillId="8" borderId="117" xfId="0" applyFont="1" applyFill="1" applyBorder="1" applyAlignment="1" applyProtection="1">
      <alignment vertical="center" wrapText="1"/>
      <protection locked="0"/>
    </xf>
    <xf numFmtId="0" fontId="46" fillId="6" borderId="98" xfId="0" applyFont="1" applyFill="1" applyBorder="1" applyAlignment="1" applyProtection="1">
      <alignment horizontal="center" vertical="center" wrapText="1"/>
      <protection hidden="1"/>
    </xf>
    <xf numFmtId="0" fontId="46" fillId="6" borderId="0" xfId="0" applyFont="1" applyFill="1" applyAlignment="1" applyProtection="1">
      <alignment horizontal="center" vertical="center" wrapText="1"/>
      <protection hidden="1"/>
    </xf>
    <xf numFmtId="0" fontId="46" fillId="6" borderId="94" xfId="0" applyFont="1" applyFill="1" applyBorder="1" applyAlignment="1" applyProtection="1">
      <alignment horizontal="center" vertical="center" wrapText="1"/>
      <protection hidden="1"/>
    </xf>
    <xf numFmtId="0" fontId="0" fillId="6" borderId="123" xfId="0" applyFill="1" applyBorder="1" applyAlignment="1" applyProtection="1">
      <alignment horizontal="center"/>
      <protection hidden="1"/>
    </xf>
    <xf numFmtId="0" fontId="0" fillId="6" borderId="124" xfId="0" applyFill="1" applyBorder="1" applyAlignment="1" applyProtection="1">
      <alignment horizontal="center"/>
      <protection hidden="1"/>
    </xf>
    <xf numFmtId="0" fontId="0" fillId="6" borderId="125" xfId="0" applyFill="1" applyBorder="1" applyAlignment="1" applyProtection="1">
      <alignment horizontal="center"/>
      <protection hidden="1"/>
    </xf>
    <xf numFmtId="0" fontId="44" fillId="11" borderId="111" xfId="0" applyFont="1" applyFill="1" applyBorder="1" applyAlignment="1" applyProtection="1">
      <alignment vertical="center"/>
      <protection hidden="1"/>
    </xf>
    <xf numFmtId="0" fontId="44" fillId="11" borderId="118" xfId="0" applyFont="1" applyFill="1" applyBorder="1" applyAlignment="1" applyProtection="1">
      <alignment vertical="center"/>
      <protection hidden="1"/>
    </xf>
    <xf numFmtId="0" fontId="44" fillId="11" borderId="119" xfId="0" applyFont="1" applyFill="1" applyBorder="1" applyAlignment="1" applyProtection="1">
      <alignment vertical="center"/>
      <protection hidden="1"/>
    </xf>
    <xf numFmtId="0" fontId="0" fillId="0" borderId="108" xfId="0" applyBorder="1" applyAlignment="1" applyProtection="1">
      <alignment wrapText="1"/>
      <protection locked="0"/>
    </xf>
    <xf numFmtId="0" fontId="0" fillId="0" borderId="109" xfId="0" applyBorder="1" applyAlignment="1" applyProtection="1">
      <alignment wrapText="1"/>
      <protection locked="0"/>
    </xf>
    <xf numFmtId="0" fontId="0" fillId="0" borderId="110" xfId="0" applyBorder="1" applyAlignment="1" applyProtection="1">
      <alignment wrapText="1"/>
      <protection locked="0"/>
    </xf>
    <xf numFmtId="0" fontId="46" fillId="6" borderId="122" xfId="0" applyFont="1" applyFill="1" applyBorder="1" applyAlignment="1" applyProtection="1">
      <alignment horizontal="center" vertical="center" wrapText="1"/>
      <protection hidden="1"/>
    </xf>
    <xf numFmtId="0" fontId="46" fillId="6" borderId="120" xfId="0" applyFont="1" applyFill="1" applyBorder="1" applyAlignment="1" applyProtection="1">
      <alignment horizontal="center" vertical="center" wrapText="1"/>
      <protection hidden="1"/>
    </xf>
    <xf numFmtId="0" fontId="46" fillId="6" borderId="121" xfId="0" applyFont="1" applyFill="1" applyBorder="1" applyAlignment="1" applyProtection="1">
      <alignment horizontal="center" vertical="center" wrapText="1"/>
      <protection hidden="1"/>
    </xf>
    <xf numFmtId="0" fontId="44" fillId="11" borderId="93" xfId="0" applyFont="1" applyFill="1" applyBorder="1" applyAlignment="1" applyProtection="1">
      <alignment vertical="center"/>
      <protection hidden="1"/>
    </xf>
    <xf numFmtId="0" fontId="44" fillId="11" borderId="0" xfId="0" applyFont="1" applyFill="1" applyAlignment="1" applyProtection="1">
      <alignment vertical="center"/>
      <protection hidden="1"/>
    </xf>
    <xf numFmtId="0" fontId="44" fillId="11" borderId="94" xfId="0" applyFont="1" applyFill="1" applyBorder="1" applyAlignment="1" applyProtection="1">
      <alignment vertical="center"/>
      <protection hidden="1"/>
    </xf>
    <xf numFmtId="0" fontId="24" fillId="11" borderId="0" xfId="0" applyFont="1" applyFill="1" applyAlignment="1" applyProtection="1">
      <alignment vertical="center" wrapText="1"/>
      <protection hidden="1"/>
    </xf>
    <xf numFmtId="0" fontId="24" fillId="11" borderId="90" xfId="0" applyFont="1" applyFill="1" applyBorder="1" applyAlignment="1">
      <alignment horizontal="center" vertical="center"/>
    </xf>
    <xf numFmtId="0" fontId="24" fillId="11" borderId="91" xfId="0" applyFont="1" applyFill="1" applyBorder="1" applyAlignment="1">
      <alignment horizontal="center" vertical="center"/>
    </xf>
    <xf numFmtId="0" fontId="24" fillId="11" borderId="92" xfId="0" applyFont="1" applyFill="1" applyBorder="1" applyAlignment="1">
      <alignment horizontal="center" vertical="center"/>
    </xf>
    <xf numFmtId="0" fontId="24" fillId="11" borderId="93" xfId="0" applyFont="1" applyFill="1" applyBorder="1" applyAlignment="1">
      <alignment horizontal="center" vertical="center"/>
    </xf>
    <xf numFmtId="0" fontId="24" fillId="11" borderId="0" xfId="0" applyFont="1" applyFill="1" applyAlignment="1">
      <alignment horizontal="center" vertical="center"/>
    </xf>
    <xf numFmtId="0" fontId="24" fillId="11" borderId="94" xfId="0" applyFont="1" applyFill="1" applyBorder="1" applyAlignment="1">
      <alignment horizontal="center" vertical="center"/>
    </xf>
    <xf numFmtId="0" fontId="8" fillId="13" borderId="95" xfId="0" applyFont="1" applyFill="1" applyBorder="1" applyAlignment="1" applyProtection="1">
      <alignment vertical="center" wrapText="1"/>
      <protection hidden="1"/>
    </xf>
    <xf numFmtId="0" fontId="8" fillId="13" borderId="96" xfId="0" applyFont="1" applyFill="1" applyBorder="1" applyAlignment="1" applyProtection="1">
      <alignment vertical="center" wrapText="1"/>
      <protection hidden="1"/>
    </xf>
    <xf numFmtId="0" fontId="8" fillId="10" borderId="99" xfId="0" applyFont="1" applyFill="1" applyBorder="1" applyAlignment="1" applyProtection="1">
      <alignment horizontal="justify" vertical="center" wrapText="1"/>
      <protection hidden="1"/>
    </xf>
    <xf numFmtId="0" fontId="8" fillId="10" borderId="102" xfId="0" applyFont="1" applyFill="1" applyBorder="1" applyAlignment="1" applyProtection="1">
      <alignment horizontal="justify" vertical="center" wrapText="1"/>
      <protection hidden="1"/>
    </xf>
    <xf numFmtId="0" fontId="8" fillId="10" borderId="105" xfId="0" applyFont="1" applyFill="1" applyBorder="1" applyAlignment="1" applyProtection="1">
      <alignment horizontal="justify" vertical="center" wrapText="1"/>
      <protection hidden="1"/>
    </xf>
    <xf numFmtId="0" fontId="24" fillId="11" borderId="0" xfId="0" applyFont="1" applyFill="1" applyAlignment="1" applyProtection="1">
      <alignment horizontal="center"/>
      <protection hidden="1"/>
    </xf>
    <xf numFmtId="0" fontId="24" fillId="11" borderId="127" xfId="0" applyFont="1" applyFill="1" applyBorder="1" applyAlignment="1" applyProtection="1">
      <alignment vertical="center" wrapText="1"/>
      <protection hidden="1"/>
    </xf>
    <xf numFmtId="0" fontId="24" fillId="11" borderId="128" xfId="0" applyFont="1" applyFill="1" applyBorder="1" applyAlignment="1" applyProtection="1">
      <alignment vertical="center" wrapText="1"/>
      <protection hidden="1"/>
    </xf>
    <xf numFmtId="0" fontId="2" fillId="4" borderId="23" xfId="0" applyFont="1" applyFill="1" applyBorder="1" applyAlignment="1" applyProtection="1">
      <alignment horizontal="left" vertical="center" wrapText="1"/>
      <protection hidden="1"/>
    </xf>
    <xf numFmtId="0" fontId="2" fillId="4" borderId="13" xfId="0" applyFont="1" applyFill="1" applyBorder="1" applyAlignment="1" applyProtection="1">
      <alignment horizontal="left" vertical="center" wrapText="1"/>
      <protection hidden="1"/>
    </xf>
    <xf numFmtId="0" fontId="2" fillId="4" borderId="14" xfId="0" applyFont="1" applyFill="1" applyBorder="1" applyAlignment="1" applyProtection="1">
      <alignment horizontal="left" vertical="center" wrapText="1"/>
      <protection hidden="1"/>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7" xfId="0" applyBorder="1" applyAlignment="1" applyProtection="1">
      <alignment vertical="center" wrapText="1"/>
      <protection locked="0"/>
    </xf>
    <xf numFmtId="0" fontId="2" fillId="4" borderId="1"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44" fillId="11" borderId="84" xfId="0" applyFont="1" applyFill="1" applyBorder="1" applyAlignment="1" applyProtection="1">
      <alignment vertical="center" wrapText="1"/>
      <protection hidden="1"/>
    </xf>
    <xf numFmtId="0" fontId="20" fillId="4" borderId="23" xfId="0" applyFont="1" applyFill="1" applyBorder="1" applyAlignment="1" applyProtection="1">
      <alignment horizontal="left" vertical="center"/>
      <protection hidden="1"/>
    </xf>
    <xf numFmtId="0" fontId="20" fillId="4" borderId="13" xfId="0" applyFont="1" applyFill="1" applyBorder="1" applyAlignment="1" applyProtection="1">
      <alignment horizontal="left" vertical="center"/>
      <protection hidden="1"/>
    </xf>
    <xf numFmtId="0" fontId="20" fillId="4" borderId="14" xfId="0" applyFont="1" applyFill="1" applyBorder="1" applyAlignment="1" applyProtection="1">
      <alignment horizontal="left" vertical="center"/>
      <protection hidden="1"/>
    </xf>
    <xf numFmtId="0" fontId="20" fillId="4" borderId="28" xfId="0" applyFont="1" applyFill="1" applyBorder="1" applyAlignment="1" applyProtection="1">
      <alignment horizontal="left" vertical="center"/>
      <protection hidden="1"/>
    </xf>
    <xf numFmtId="0" fontId="20" fillId="4" borderId="84" xfId="0" applyFont="1" applyFill="1" applyBorder="1" applyAlignment="1" applyProtection="1">
      <alignment horizontal="left" vertical="center"/>
      <protection hidden="1"/>
    </xf>
    <xf numFmtId="0" fontId="20" fillId="4" borderId="29" xfId="0" applyFont="1" applyFill="1" applyBorder="1" applyAlignment="1" applyProtection="1">
      <alignment horizontal="left" vertical="center"/>
      <protection hidden="1"/>
    </xf>
    <xf numFmtId="0" fontId="51" fillId="11" borderId="0" xfId="0" applyFont="1" applyFill="1" applyBorder="1" applyAlignment="1" applyProtection="1">
      <alignment vertical="center" wrapText="1"/>
      <protection hidden="1"/>
    </xf>
    <xf numFmtId="0" fontId="51" fillId="11" borderId="23" xfId="0" applyFont="1" applyFill="1" applyBorder="1" applyAlignment="1" applyProtection="1">
      <alignment horizontal="right" vertical="center"/>
      <protection hidden="1"/>
    </xf>
    <xf numFmtId="0" fontId="51" fillId="11" borderId="13" xfId="0" applyFont="1" applyFill="1" applyBorder="1" applyAlignment="1" applyProtection="1">
      <alignment horizontal="right" vertical="center"/>
      <protection hidden="1"/>
    </xf>
    <xf numFmtId="0" fontId="51" fillId="11" borderId="14" xfId="0" applyFont="1" applyFill="1" applyBorder="1" applyAlignment="1" applyProtection="1">
      <alignment horizontal="right" vertical="center"/>
      <protection hidden="1"/>
    </xf>
    <xf numFmtId="9" fontId="30" fillId="2" borderId="23" xfId="1" applyFont="1" applyFill="1" applyBorder="1" applyAlignment="1" applyProtection="1">
      <alignment horizontal="center" vertical="center" wrapText="1"/>
      <protection hidden="1"/>
    </xf>
    <xf numFmtId="9" fontId="30" fillId="2" borderId="13" xfId="1" applyFont="1" applyFill="1" applyBorder="1" applyAlignment="1" applyProtection="1">
      <alignment horizontal="center" vertical="center" wrapText="1"/>
      <protection hidden="1"/>
    </xf>
    <xf numFmtId="9" fontId="30" fillId="2" borderId="14" xfId="1" applyFont="1" applyFill="1" applyBorder="1" applyAlignment="1" applyProtection="1">
      <alignment horizontal="center" vertical="center" wrapText="1"/>
      <protection hidden="1"/>
    </xf>
    <xf numFmtId="9" fontId="0" fillId="2" borderId="23" xfId="1" applyFont="1" applyFill="1" applyBorder="1" applyAlignment="1" applyProtection="1">
      <alignment horizontal="center" vertical="center" wrapText="1"/>
      <protection hidden="1"/>
    </xf>
    <xf numFmtId="9" fontId="0" fillId="2" borderId="14" xfId="1" applyFont="1" applyFill="1" applyBorder="1" applyAlignment="1" applyProtection="1">
      <alignment horizontal="center" vertical="center" wrapText="1"/>
      <protection hidden="1"/>
    </xf>
    <xf numFmtId="0" fontId="2" fillId="4" borderId="28" xfId="0" applyFont="1" applyFill="1" applyBorder="1" applyAlignment="1" applyProtection="1">
      <alignment horizontal="center" vertical="center" wrapText="1"/>
      <protection hidden="1"/>
    </xf>
    <xf numFmtId="0" fontId="2" fillId="4" borderId="84" xfId="0" applyFont="1" applyFill="1" applyBorder="1" applyAlignment="1" applyProtection="1">
      <alignment horizontal="center" vertical="center" wrapText="1"/>
      <protection hidden="1"/>
    </xf>
    <xf numFmtId="0" fontId="2" fillId="4" borderId="52" xfId="0" applyFont="1" applyFill="1" applyBorder="1" applyAlignment="1" applyProtection="1">
      <alignment horizontal="center" vertical="center" wrapText="1"/>
      <protection hidden="1"/>
    </xf>
    <xf numFmtId="0" fontId="2" fillId="4" borderId="0" xfId="0" applyFont="1" applyFill="1" applyBorder="1" applyAlignment="1" applyProtection="1">
      <alignment horizontal="center" vertical="center" wrapText="1"/>
      <protection hidden="1"/>
    </xf>
    <xf numFmtId="0" fontId="2" fillId="4" borderId="31" xfId="0" applyFont="1" applyFill="1" applyBorder="1" applyAlignment="1" applyProtection="1">
      <alignment horizontal="center" vertical="center" wrapText="1"/>
      <protection hidden="1"/>
    </xf>
    <xf numFmtId="0" fontId="2" fillId="4" borderId="34" xfId="0" applyFont="1" applyFill="1" applyBorder="1" applyAlignment="1" applyProtection="1">
      <alignment horizontal="center" vertical="center" wrapText="1"/>
      <protection hidden="1"/>
    </xf>
    <xf numFmtId="0" fontId="5" fillId="4" borderId="144" xfId="0" applyFont="1" applyFill="1" applyBorder="1" applyAlignment="1" applyProtection="1">
      <alignment horizontal="center" vertical="center" wrapText="1"/>
      <protection hidden="1"/>
    </xf>
    <xf numFmtId="0" fontId="5" fillId="4" borderId="145" xfId="0" applyFont="1" applyFill="1" applyBorder="1" applyAlignment="1" applyProtection="1">
      <alignment horizontal="center" vertical="center" wrapText="1"/>
      <protection hidden="1"/>
    </xf>
    <xf numFmtId="0" fontId="5" fillId="4" borderId="143" xfId="0" applyFont="1" applyFill="1" applyBorder="1" applyAlignment="1" applyProtection="1">
      <alignment horizontal="center" vertical="center" wrapText="1"/>
      <protection hidden="1"/>
    </xf>
    <xf numFmtId="0" fontId="44" fillId="11" borderId="0" xfId="0" applyFont="1" applyFill="1" applyAlignment="1" applyProtection="1">
      <alignment vertical="center" wrapText="1"/>
      <protection hidden="1"/>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2" fillId="4" borderId="23"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0" fillId="4" borderId="52" xfId="0"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0" fillId="4" borderId="53" xfId="0" applyFill="1" applyBorder="1" applyAlignment="1" applyProtection="1">
      <alignment horizontal="center" vertical="center" wrapText="1"/>
      <protection hidden="1"/>
    </xf>
    <xf numFmtId="0" fontId="24" fillId="11" borderId="34" xfId="0" applyFont="1" applyFill="1" applyBorder="1" applyAlignment="1" applyProtection="1">
      <alignment vertical="center" wrapText="1"/>
      <protection hidden="1"/>
    </xf>
    <xf numFmtId="0" fontId="0" fillId="0" borderId="22" xfId="0" applyBorder="1" applyAlignment="1" applyProtection="1">
      <alignment vertical="center" wrapText="1"/>
      <protection locked="0"/>
    </xf>
    <xf numFmtId="0" fontId="0" fillId="0" borderId="146" xfId="0" applyBorder="1" applyAlignment="1" applyProtection="1">
      <alignment vertical="center" wrapText="1"/>
      <protection locked="0"/>
    </xf>
    <xf numFmtId="0" fontId="2" fillId="4" borderId="23" xfId="0" applyFont="1" applyFill="1" applyBorder="1" applyAlignment="1" applyProtection="1">
      <alignment horizontal="center" vertical="center" wrapText="1"/>
      <protection hidden="1"/>
    </xf>
    <xf numFmtId="0" fontId="2" fillId="4" borderId="13"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3" fillId="4" borderId="23" xfId="0" applyFont="1" applyFill="1" applyBorder="1" applyAlignment="1" applyProtection="1">
      <alignment horizontal="left" vertical="center" wrapText="1"/>
      <protection hidden="1"/>
    </xf>
    <xf numFmtId="0" fontId="3" fillId="4" borderId="13" xfId="0" applyFont="1" applyFill="1" applyBorder="1" applyAlignment="1" applyProtection="1">
      <alignment horizontal="left" vertical="center" wrapText="1"/>
      <protection hidden="1"/>
    </xf>
    <xf numFmtId="0" fontId="3" fillId="4" borderId="14" xfId="0" applyFont="1" applyFill="1" applyBorder="1" applyAlignment="1" applyProtection="1">
      <alignment horizontal="left" vertical="center" wrapText="1"/>
      <protection hidden="1"/>
    </xf>
    <xf numFmtId="0" fontId="16" fillId="6" borderId="0" xfId="0" applyFont="1" applyFill="1" applyAlignment="1" applyProtection="1">
      <alignment horizontal="center" vertical="center" wrapText="1"/>
      <protection hidden="1"/>
    </xf>
    <xf numFmtId="0" fontId="2" fillId="4" borderId="29" xfId="0" applyFont="1" applyFill="1" applyBorder="1" applyAlignment="1" applyProtection="1">
      <alignment horizontal="center" vertical="center" wrapText="1"/>
      <protection hidden="1"/>
    </xf>
    <xf numFmtId="0" fontId="2" fillId="4" borderId="53" xfId="0" applyFont="1" applyFill="1" applyBorder="1" applyAlignment="1" applyProtection="1">
      <alignment horizontal="center" vertical="center" wrapText="1"/>
      <protection hidden="1"/>
    </xf>
    <xf numFmtId="0" fontId="2" fillId="4" borderId="32" xfId="0" applyFont="1" applyFill="1" applyBorder="1" applyAlignment="1" applyProtection="1">
      <alignment horizontal="center" vertical="center" wrapText="1"/>
      <protection hidden="1"/>
    </xf>
    <xf numFmtId="0" fontId="0" fillId="0" borderId="2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4" fillId="11" borderId="0" xfId="0" applyFont="1" applyFill="1" applyAlignment="1" applyProtection="1">
      <alignment vertical="center" wrapText="1"/>
      <protection hidden="1"/>
    </xf>
    <xf numFmtId="0" fontId="0" fillId="6" borderId="0" xfId="0" applyFill="1" applyAlignment="1" applyProtection="1">
      <alignment horizontal="center" vertical="center"/>
      <protection hidden="1"/>
    </xf>
    <xf numFmtId="0" fontId="36" fillId="4" borderId="36" xfId="0" applyFont="1" applyFill="1" applyBorder="1" applyAlignment="1" applyProtection="1">
      <alignment horizontal="left" vertical="center" wrapText="1"/>
      <protection hidden="1"/>
    </xf>
    <xf numFmtId="0" fontId="36" fillId="4" borderId="42" xfId="0" applyFont="1" applyFill="1" applyBorder="1" applyAlignment="1" applyProtection="1">
      <alignment horizontal="left" vertical="center" wrapText="1"/>
      <protection hidden="1"/>
    </xf>
    <xf numFmtId="0" fontId="34" fillId="4" borderId="42" xfId="0" applyFont="1" applyFill="1" applyBorder="1" applyAlignment="1" applyProtection="1">
      <alignment horizontal="left" vertical="center" wrapText="1"/>
      <protection hidden="1"/>
    </xf>
    <xf numFmtId="169" fontId="34" fillId="0" borderId="42" xfId="0" applyNumberFormat="1" applyFont="1" applyBorder="1" applyAlignment="1" applyProtection="1">
      <alignment horizontal="center" vertical="center" wrapText="1"/>
      <protection locked="0"/>
    </xf>
    <xf numFmtId="169" fontId="34" fillId="0" borderId="39" xfId="0" applyNumberFormat="1" applyFont="1" applyBorder="1" applyAlignment="1" applyProtection="1">
      <alignment horizontal="center" vertical="center" wrapText="1"/>
      <protection locked="0"/>
    </xf>
    <xf numFmtId="169" fontId="34" fillId="0" borderId="48" xfId="0" applyNumberFormat="1" applyFont="1" applyBorder="1" applyAlignment="1" applyProtection="1">
      <alignment horizontal="center" vertical="center" wrapText="1"/>
      <protection locked="0"/>
    </xf>
    <xf numFmtId="169" fontId="34" fillId="0" borderId="40" xfId="0" applyNumberFormat="1" applyFont="1" applyBorder="1" applyAlignment="1" applyProtection="1">
      <alignment horizontal="center" vertical="center" wrapText="1"/>
      <protection locked="0"/>
    </xf>
    <xf numFmtId="169" fontId="34" fillId="2" borderId="43" xfId="0" applyNumberFormat="1" applyFont="1" applyFill="1" applyBorder="1" applyAlignment="1" applyProtection="1">
      <alignment horizontal="center" vertical="center" wrapText="1"/>
      <protection hidden="1"/>
    </xf>
    <xf numFmtId="169" fontId="34" fillId="2" borderId="41" xfId="0" applyNumberFormat="1" applyFont="1" applyFill="1" applyBorder="1" applyAlignment="1" applyProtection="1">
      <alignment horizontal="center" vertical="center" wrapText="1"/>
      <protection hidden="1"/>
    </xf>
    <xf numFmtId="0" fontId="34" fillId="4" borderId="148" xfId="0" applyFont="1" applyFill="1" applyBorder="1" applyAlignment="1" applyProtection="1">
      <alignment horizontal="center" vertical="center" wrapText="1"/>
      <protection hidden="1"/>
    </xf>
    <xf numFmtId="0" fontId="34" fillId="4" borderId="149" xfId="0" applyFont="1" applyFill="1" applyBorder="1" applyAlignment="1" applyProtection="1">
      <alignment horizontal="center" vertical="center" wrapText="1"/>
      <protection hidden="1"/>
    </xf>
    <xf numFmtId="0" fontId="36" fillId="4" borderId="85" xfId="0" applyFont="1" applyFill="1" applyBorder="1" applyAlignment="1" applyProtection="1">
      <alignment horizontal="left" vertical="center" wrapText="1"/>
      <protection hidden="1"/>
    </xf>
    <xf numFmtId="0" fontId="0" fillId="2" borderId="66" xfId="0" applyFill="1" applyBorder="1" applyAlignment="1" applyProtection="1">
      <alignment horizontal="center" vertical="center"/>
      <protection hidden="1"/>
    </xf>
    <xf numFmtId="0" fontId="0" fillId="2" borderId="67" xfId="0" applyFill="1" applyBorder="1" applyAlignment="1" applyProtection="1">
      <alignment horizontal="center" vertical="center"/>
      <protection hidden="1"/>
    </xf>
    <xf numFmtId="0" fontId="6" fillId="4" borderId="46" xfId="0" applyFont="1" applyFill="1" applyBorder="1" applyAlignment="1" applyProtection="1">
      <alignment horizontal="center" vertical="center" wrapText="1"/>
      <protection hidden="1"/>
    </xf>
    <xf numFmtId="0" fontId="6" fillId="4" borderId="81" xfId="0" applyFont="1" applyFill="1" applyBorder="1" applyAlignment="1" applyProtection="1">
      <alignment horizontal="center" vertical="center" wrapText="1"/>
      <protection hidden="1"/>
    </xf>
    <xf numFmtId="0" fontId="34" fillId="4" borderId="79" xfId="0" applyFont="1" applyFill="1" applyBorder="1" applyAlignment="1" applyProtection="1">
      <alignment horizontal="center" vertical="center" wrapText="1"/>
      <protection hidden="1"/>
    </xf>
    <xf numFmtId="0" fontId="34" fillId="4" borderId="49" xfId="0" applyFont="1" applyFill="1" applyBorder="1" applyAlignment="1" applyProtection="1">
      <alignment horizontal="center" vertical="center" wrapText="1"/>
      <protection hidden="1"/>
    </xf>
    <xf numFmtId="169" fontId="34" fillId="0" borderId="37" xfId="0" applyNumberFormat="1" applyFont="1" applyBorder="1" applyAlignment="1" applyProtection="1">
      <alignment horizontal="center" vertical="center" wrapText="1"/>
      <protection locked="0"/>
    </xf>
    <xf numFmtId="169" fontId="34" fillId="2" borderId="38" xfId="0" applyNumberFormat="1" applyFont="1" applyFill="1" applyBorder="1" applyAlignment="1" applyProtection="1">
      <alignment horizontal="center" vertical="center" wrapText="1"/>
      <protection hidden="1"/>
    </xf>
    <xf numFmtId="0" fontId="34" fillId="4" borderId="44" xfId="0" applyFont="1" applyFill="1" applyBorder="1" applyAlignment="1" applyProtection="1">
      <alignment horizontal="left" vertical="center" wrapText="1"/>
      <protection hidden="1"/>
    </xf>
    <xf numFmtId="0" fontId="34" fillId="4" borderId="85" xfId="0" applyFont="1" applyFill="1" applyBorder="1" applyAlignment="1" applyProtection="1">
      <alignment horizontal="left" vertical="center" wrapText="1"/>
      <protection hidden="1"/>
    </xf>
    <xf numFmtId="169" fontId="34" fillId="0" borderId="36" xfId="0" applyNumberFormat="1" applyFont="1" applyBorder="1" applyAlignment="1" applyProtection="1">
      <alignment horizontal="center" vertical="center" wrapText="1"/>
      <protection locked="0"/>
    </xf>
    <xf numFmtId="0" fontId="24" fillId="11" borderId="0" xfId="0" applyFont="1" applyFill="1" applyAlignment="1" applyProtection="1">
      <alignment vertical="center"/>
      <protection hidden="1"/>
    </xf>
    <xf numFmtId="0" fontId="24" fillId="11" borderId="68" xfId="0" applyFont="1" applyFill="1" applyBorder="1" applyAlignment="1" applyProtection="1">
      <alignment vertical="center"/>
      <protection hidden="1"/>
    </xf>
    <xf numFmtId="0" fontId="0" fillId="4" borderId="36" xfId="0" applyFill="1" applyBorder="1" applyAlignment="1" applyProtection="1">
      <alignment horizontal="center" vertical="center" wrapText="1"/>
      <protection hidden="1"/>
    </xf>
    <xf numFmtId="0" fontId="0" fillId="4" borderId="42" xfId="0" applyFill="1" applyBorder="1" applyAlignment="1" applyProtection="1">
      <alignment horizontal="center" vertical="center" wrapText="1"/>
      <protection hidden="1"/>
    </xf>
    <xf numFmtId="0" fontId="0" fillId="4" borderId="37" xfId="0" applyFill="1" applyBorder="1" applyAlignment="1" applyProtection="1">
      <alignment horizontal="center" vertical="center" wrapText="1"/>
      <protection hidden="1"/>
    </xf>
    <xf numFmtId="0" fontId="0" fillId="4" borderId="48" xfId="0" applyFill="1" applyBorder="1" applyAlignment="1" applyProtection="1">
      <alignment horizontal="center" vertical="center" wrapText="1"/>
      <protection hidden="1"/>
    </xf>
    <xf numFmtId="0" fontId="2" fillId="4" borderId="37" xfId="0" applyFont="1" applyFill="1" applyBorder="1" applyAlignment="1" applyProtection="1">
      <alignment horizontal="center" vertical="center" wrapText="1"/>
      <protection hidden="1"/>
    </xf>
    <xf numFmtId="0" fontId="2" fillId="4" borderId="48" xfId="0" applyFont="1" applyFill="1" applyBorder="1" applyAlignment="1" applyProtection="1">
      <alignment horizontal="center" vertical="center" wrapText="1"/>
      <protection hidden="1"/>
    </xf>
    <xf numFmtId="0" fontId="2" fillId="4" borderId="77" xfId="0" applyFont="1" applyFill="1" applyBorder="1" applyAlignment="1" applyProtection="1">
      <alignment horizontal="center" vertical="center" wrapText="1"/>
      <protection hidden="1"/>
    </xf>
    <xf numFmtId="0" fontId="2" fillId="4" borderId="38" xfId="0" applyFont="1" applyFill="1" applyBorder="1" applyAlignment="1" applyProtection="1">
      <alignment horizontal="center" vertical="center" wrapText="1"/>
      <protection hidden="1"/>
    </xf>
    <xf numFmtId="0" fontId="2" fillId="4" borderId="43" xfId="0" applyFont="1" applyFill="1" applyBorder="1" applyAlignment="1" applyProtection="1">
      <alignment horizontal="center" vertical="center" wrapText="1"/>
      <protection hidden="1"/>
    </xf>
    <xf numFmtId="0" fontId="2" fillId="4" borderId="45" xfId="0" applyFont="1" applyFill="1" applyBorder="1" applyAlignment="1" applyProtection="1">
      <alignment horizontal="center" vertical="center" wrapText="1"/>
      <protection hidden="1"/>
    </xf>
    <xf numFmtId="0" fontId="24" fillId="11" borderId="4" xfId="0" applyFont="1" applyFill="1" applyBorder="1" applyAlignment="1" applyProtection="1">
      <alignment vertical="center" wrapText="1"/>
      <protection hidden="1"/>
    </xf>
    <xf numFmtId="0" fontId="24" fillId="11" borderId="10" xfId="0" applyFont="1" applyFill="1" applyBorder="1" applyAlignment="1" applyProtection="1">
      <alignment vertical="center" wrapText="1"/>
      <protection hidden="1"/>
    </xf>
    <xf numFmtId="0" fontId="0" fillId="2" borderId="15" xfId="0" applyFill="1" applyBorder="1" applyAlignment="1" applyProtection="1">
      <alignment vertical="center" wrapText="1"/>
      <protection hidden="1"/>
    </xf>
    <xf numFmtId="0" fontId="0" fillId="2" borderId="27" xfId="0" applyFill="1" applyBorder="1" applyAlignment="1" applyProtection="1">
      <alignment vertical="center" wrapText="1"/>
      <protection hidden="1"/>
    </xf>
    <xf numFmtId="0" fontId="0" fillId="2" borderId="17" xfId="0" applyFill="1" applyBorder="1" applyAlignment="1" applyProtection="1">
      <alignment vertical="center" wrapText="1"/>
      <protection hidden="1"/>
    </xf>
    <xf numFmtId="0" fontId="0" fillId="2" borderId="25" xfId="0" applyFill="1" applyBorder="1" applyAlignment="1" applyProtection="1">
      <alignment vertical="center" wrapText="1"/>
      <protection hidden="1"/>
    </xf>
    <xf numFmtId="0" fontId="0" fillId="2" borderId="20" xfId="0" applyFill="1" applyBorder="1" applyAlignment="1" applyProtection="1">
      <alignment vertical="center" wrapText="1"/>
      <protection hidden="1"/>
    </xf>
    <xf numFmtId="0" fontId="0" fillId="2" borderId="26" xfId="0" applyFill="1" applyBorder="1" applyAlignment="1" applyProtection="1">
      <alignment vertical="center" wrapText="1"/>
      <protection hidden="1"/>
    </xf>
    <xf numFmtId="0" fontId="39" fillId="12" borderId="0" xfId="0" applyFont="1" applyFill="1" applyAlignment="1">
      <alignment vertical="center"/>
    </xf>
    <xf numFmtId="0" fontId="41" fillId="11" borderId="5" xfId="0" applyFont="1" applyFill="1" applyBorder="1" applyAlignment="1" applyProtection="1">
      <alignment horizontal="center" vertical="center" wrapText="1"/>
      <protection hidden="1"/>
    </xf>
    <xf numFmtId="0" fontId="41" fillId="11" borderId="6"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wrapText="1"/>
      <protection hidden="1"/>
    </xf>
    <xf numFmtId="0" fontId="6" fillId="2" borderId="12" xfId="0" applyFont="1" applyFill="1" applyBorder="1" applyAlignment="1" applyProtection="1">
      <alignment horizontal="center" wrapText="1"/>
      <protection hidden="1"/>
    </xf>
    <xf numFmtId="40" fontId="40" fillId="2" borderId="28" xfId="0" applyNumberFormat="1" applyFont="1" applyFill="1" applyBorder="1" applyAlignment="1" applyProtection="1">
      <alignment horizontal="center" vertical="center" wrapText="1"/>
      <protection hidden="1"/>
    </xf>
    <xf numFmtId="40" fontId="40" fillId="2" borderId="84" xfId="0" applyNumberFormat="1" applyFont="1" applyFill="1" applyBorder="1" applyAlignment="1" applyProtection="1">
      <alignment horizontal="center" vertical="center" wrapText="1"/>
      <protection hidden="1"/>
    </xf>
    <xf numFmtId="40" fontId="40" fillId="2" borderId="29" xfId="0" applyNumberFormat="1" applyFont="1" applyFill="1" applyBorder="1" applyAlignment="1" applyProtection="1">
      <alignment horizontal="center" vertical="center" wrapText="1"/>
      <protection hidden="1"/>
    </xf>
    <xf numFmtId="40" fontId="40" fillId="2" borderId="52" xfId="0" applyNumberFormat="1" applyFont="1" applyFill="1" applyBorder="1" applyAlignment="1" applyProtection="1">
      <alignment horizontal="center" vertical="center" wrapText="1"/>
      <protection hidden="1"/>
    </xf>
    <xf numFmtId="40" fontId="40" fillId="2" borderId="0" xfId="0" applyNumberFormat="1" applyFont="1" applyFill="1" applyBorder="1" applyAlignment="1" applyProtection="1">
      <alignment horizontal="center" vertical="center" wrapText="1"/>
      <protection hidden="1"/>
    </xf>
    <xf numFmtId="40" fontId="40" fillId="2" borderId="53" xfId="0" applyNumberFormat="1" applyFont="1" applyFill="1" applyBorder="1" applyAlignment="1" applyProtection="1">
      <alignment horizontal="center" vertical="center" wrapText="1"/>
      <protection hidden="1"/>
    </xf>
    <xf numFmtId="40" fontId="40" fillId="2" borderId="31" xfId="0" applyNumberFormat="1" applyFont="1" applyFill="1" applyBorder="1" applyAlignment="1" applyProtection="1">
      <alignment horizontal="center" vertical="center" wrapText="1"/>
      <protection hidden="1"/>
    </xf>
    <xf numFmtId="40" fontId="40" fillId="2" borderId="34" xfId="0" applyNumberFormat="1" applyFont="1" applyFill="1" applyBorder="1" applyAlignment="1" applyProtection="1">
      <alignment horizontal="center" vertical="center" wrapText="1"/>
      <protection hidden="1"/>
    </xf>
    <xf numFmtId="40" fontId="40" fillId="2" borderId="32" xfId="0" applyNumberFormat="1" applyFont="1" applyFill="1" applyBorder="1" applyAlignment="1" applyProtection="1">
      <alignment horizontal="center" vertical="center" wrapText="1"/>
      <protection hidden="1"/>
    </xf>
    <xf numFmtId="0" fontId="16" fillId="11" borderId="0" xfId="0" applyFont="1" applyFill="1" applyAlignment="1" applyProtection="1">
      <alignment vertical="center" wrapText="1"/>
      <protection hidden="1"/>
    </xf>
    <xf numFmtId="0" fontId="6" fillId="2" borderId="5"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0" fontId="0" fillId="7" borderId="23" xfId="0" applyFill="1" applyBorder="1" applyAlignment="1" applyProtection="1">
      <alignment horizontal="center"/>
      <protection hidden="1"/>
    </xf>
    <xf numFmtId="0" fontId="0" fillId="7" borderId="13" xfId="0" applyFill="1" applyBorder="1" applyAlignment="1" applyProtection="1">
      <alignment horizontal="center"/>
      <protection hidden="1"/>
    </xf>
    <xf numFmtId="0" fontId="0" fillId="7" borderId="14" xfId="0" applyFill="1" applyBorder="1" applyAlignment="1" applyProtection="1">
      <alignment horizontal="center"/>
      <protection hidden="1"/>
    </xf>
    <xf numFmtId="0" fontId="6" fillId="2" borderId="28" xfId="0" applyFont="1" applyFill="1" applyBorder="1" applyAlignment="1" applyProtection="1">
      <alignment vertical="center" wrapText="1"/>
      <protection hidden="1"/>
    </xf>
    <xf numFmtId="0" fontId="6" fillId="2" borderId="84" xfId="0" applyFont="1" applyFill="1" applyBorder="1" applyAlignment="1" applyProtection="1">
      <alignment vertical="center" wrapText="1"/>
      <protection hidden="1"/>
    </xf>
    <xf numFmtId="0" fontId="6" fillId="2" borderId="71" xfId="0" applyFont="1" applyFill="1" applyBorder="1" applyAlignment="1" applyProtection="1">
      <alignment vertical="center" wrapText="1"/>
      <protection hidden="1"/>
    </xf>
    <xf numFmtId="0" fontId="6" fillId="2" borderId="52" xfId="0" applyFont="1" applyFill="1" applyBorder="1" applyAlignment="1" applyProtection="1">
      <alignment vertical="center" wrapText="1"/>
      <protection hidden="1"/>
    </xf>
    <xf numFmtId="0" fontId="6" fillId="2" borderId="0" xfId="0" applyFont="1" applyFill="1" applyBorder="1" applyAlignment="1" applyProtection="1">
      <alignment vertical="center" wrapText="1"/>
      <protection hidden="1"/>
    </xf>
    <xf numFmtId="0" fontId="6" fillId="2" borderId="69" xfId="0" applyFont="1" applyFill="1" applyBorder="1" applyAlignment="1" applyProtection="1">
      <alignment vertical="center" wrapText="1"/>
      <protection hidden="1"/>
    </xf>
    <xf numFmtId="0" fontId="6" fillId="2" borderId="87" xfId="0" applyFont="1" applyFill="1" applyBorder="1" applyAlignment="1" applyProtection="1">
      <alignment vertical="center" wrapText="1"/>
      <protection hidden="1"/>
    </xf>
    <xf numFmtId="0" fontId="6" fillId="2" borderId="88" xfId="0" applyFont="1" applyFill="1" applyBorder="1" applyAlignment="1" applyProtection="1">
      <alignment vertical="center" wrapText="1"/>
      <protection hidden="1"/>
    </xf>
    <xf numFmtId="0" fontId="6" fillId="2" borderId="89" xfId="0" applyFont="1" applyFill="1" applyBorder="1" applyAlignment="1" applyProtection="1">
      <alignment vertical="center" wrapText="1"/>
      <protection hidden="1"/>
    </xf>
    <xf numFmtId="0" fontId="6" fillId="2" borderId="31" xfId="0" applyFont="1" applyFill="1" applyBorder="1" applyAlignment="1" applyProtection="1">
      <alignment vertical="center" wrapText="1"/>
      <protection hidden="1"/>
    </xf>
    <xf numFmtId="0" fontId="6" fillId="2" borderId="34" xfId="0" applyFont="1" applyFill="1" applyBorder="1" applyAlignment="1" applyProtection="1">
      <alignment vertical="center" wrapText="1"/>
      <protection hidden="1"/>
    </xf>
    <xf numFmtId="0" fontId="6" fillId="2" borderId="72" xfId="0" applyFont="1" applyFill="1" applyBorder="1" applyAlignment="1" applyProtection="1">
      <alignment vertical="center" wrapText="1"/>
      <protection hidden="1"/>
    </xf>
    <xf numFmtId="0" fontId="25" fillId="6" borderId="34" xfId="0" applyFont="1" applyFill="1" applyBorder="1" applyAlignment="1" applyProtection="1">
      <alignment horizontal="center" vertical="center"/>
      <protection hidden="1"/>
    </xf>
    <xf numFmtId="0" fontId="0" fillId="6" borderId="0" xfId="0" applyFill="1" applyAlignment="1" applyProtection="1">
      <alignment vertical="center"/>
      <protection hidden="1"/>
    </xf>
    <xf numFmtId="40" fontId="6" fillId="2" borderId="150" xfId="0" applyNumberFormat="1" applyFont="1" applyFill="1" applyBorder="1" applyAlignment="1" applyProtection="1">
      <alignment vertical="center" wrapText="1"/>
      <protection hidden="1"/>
    </xf>
    <xf numFmtId="40" fontId="6" fillId="2" borderId="33" xfId="0" applyNumberFormat="1" applyFont="1" applyFill="1" applyBorder="1" applyAlignment="1" applyProtection="1">
      <alignment vertical="center" wrapText="1"/>
      <protection hidden="1"/>
    </xf>
    <xf numFmtId="40" fontId="6" fillId="2" borderId="76" xfId="0" applyNumberFormat="1" applyFont="1" applyFill="1" applyBorder="1" applyAlignment="1" applyProtection="1">
      <alignment vertical="center" wrapText="1"/>
      <protection hidden="1"/>
    </xf>
    <xf numFmtId="9" fontId="6" fillId="2" borderId="150" xfId="1" applyFont="1" applyFill="1" applyBorder="1" applyAlignment="1" applyProtection="1">
      <alignment horizontal="center" vertical="center"/>
      <protection hidden="1"/>
    </xf>
    <xf numFmtId="9" fontId="6" fillId="2" borderId="33" xfId="1" applyFont="1" applyFill="1" applyBorder="1" applyAlignment="1" applyProtection="1">
      <alignment horizontal="center" vertical="center"/>
      <protection hidden="1"/>
    </xf>
    <xf numFmtId="9" fontId="6" fillId="2" borderId="35" xfId="1" applyFont="1" applyFill="1" applyBorder="1" applyAlignment="1" applyProtection="1">
      <alignment horizontal="center" vertical="center"/>
      <protection hidden="1"/>
    </xf>
    <xf numFmtId="40" fontId="6" fillId="2" borderId="151" xfId="0" applyNumberFormat="1" applyFont="1" applyFill="1" applyBorder="1" applyAlignment="1" applyProtection="1">
      <alignment vertical="center" wrapText="1"/>
      <protection hidden="1"/>
    </xf>
    <xf numFmtId="40" fontId="6" fillId="2" borderId="73" xfId="0" applyNumberFormat="1" applyFont="1" applyFill="1" applyBorder="1" applyAlignment="1" applyProtection="1">
      <alignment vertical="center" wrapText="1"/>
      <protection hidden="1"/>
    </xf>
    <xf numFmtId="40" fontId="6" fillId="2" borderId="74" xfId="0" applyNumberFormat="1" applyFont="1" applyFill="1" applyBorder="1" applyAlignment="1" applyProtection="1">
      <alignment vertical="center" wrapText="1"/>
      <protection hidden="1"/>
    </xf>
    <xf numFmtId="0" fontId="6" fillId="2" borderId="4"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23" fillId="2" borderId="5" xfId="0" applyFont="1" applyFill="1" applyBorder="1" applyAlignment="1" applyProtection="1">
      <alignment horizontal="center" vertical="center" wrapText="1"/>
      <protection hidden="1"/>
    </xf>
    <xf numFmtId="0" fontId="23" fillId="2" borderId="11" xfId="0" applyFont="1" applyFill="1" applyBorder="1" applyAlignment="1" applyProtection="1">
      <alignment horizontal="center" vertical="center" wrapText="1"/>
      <protection hidden="1"/>
    </xf>
    <xf numFmtId="0" fontId="24" fillId="11" borderId="34" xfId="0" applyFont="1" applyFill="1" applyBorder="1" applyAlignment="1" applyProtection="1">
      <alignment vertical="center"/>
      <protection hidden="1"/>
    </xf>
    <xf numFmtId="0" fontId="21" fillId="2" borderId="28" xfId="0" applyFont="1" applyFill="1" applyBorder="1" applyAlignment="1" applyProtection="1">
      <alignment horizontal="center" vertical="center" wrapText="1"/>
      <protection hidden="1"/>
    </xf>
    <xf numFmtId="0" fontId="21" fillId="2" borderId="71" xfId="0" applyFont="1" applyFill="1" applyBorder="1" applyAlignment="1" applyProtection="1">
      <alignment horizontal="center" vertical="center" wrapText="1"/>
      <protection hidden="1"/>
    </xf>
    <xf numFmtId="0" fontId="21" fillId="2" borderId="52" xfId="0" applyFont="1" applyFill="1" applyBorder="1" applyAlignment="1" applyProtection="1">
      <alignment horizontal="center" vertical="center" wrapText="1"/>
      <protection hidden="1"/>
    </xf>
    <xf numFmtId="0" fontId="21" fillId="2" borderId="69" xfId="0" applyFont="1" applyFill="1" applyBorder="1" applyAlignment="1" applyProtection="1">
      <alignment horizontal="center" vertical="center" wrapText="1"/>
      <protection hidden="1"/>
    </xf>
    <xf numFmtId="0" fontId="21" fillId="2" borderId="31" xfId="0" applyFont="1" applyFill="1" applyBorder="1" applyAlignment="1" applyProtection="1">
      <alignment horizontal="center" vertical="center" wrapText="1"/>
      <protection hidden="1"/>
    </xf>
    <xf numFmtId="0" fontId="21" fillId="2" borderId="72" xfId="0" applyFont="1" applyFill="1" applyBorder="1" applyAlignment="1" applyProtection="1">
      <alignment horizontal="center" vertical="center" wrapText="1"/>
      <protection hidden="1"/>
    </xf>
    <xf numFmtId="0" fontId="21" fillId="2" borderId="5" xfId="0" applyFont="1" applyFill="1" applyBorder="1" applyAlignment="1" applyProtection="1">
      <alignment horizontal="center" vertical="center" wrapText="1"/>
      <protection hidden="1"/>
    </xf>
    <xf numFmtId="0" fontId="21" fillId="2" borderId="8" xfId="0" applyFont="1" applyFill="1" applyBorder="1" applyAlignment="1" applyProtection="1">
      <alignment horizontal="center" vertical="center" wrapText="1"/>
      <protection hidden="1"/>
    </xf>
    <xf numFmtId="0" fontId="21" fillId="2" borderId="11" xfId="0" applyFont="1" applyFill="1" applyBorder="1" applyAlignment="1" applyProtection="1">
      <alignment horizontal="center" vertical="center" wrapText="1"/>
      <protection hidden="1"/>
    </xf>
    <xf numFmtId="0" fontId="22" fillId="2" borderId="6" xfId="0" applyFont="1" applyFill="1" applyBorder="1" applyAlignment="1" applyProtection="1">
      <alignment horizontal="center" vertical="center" wrapText="1"/>
      <protection hidden="1"/>
    </xf>
    <xf numFmtId="0" fontId="22" fillId="2" borderId="9" xfId="0" applyFont="1" applyFill="1" applyBorder="1" applyAlignment="1" applyProtection="1">
      <alignment horizontal="center" vertical="center" wrapText="1"/>
      <protection hidden="1"/>
    </xf>
    <xf numFmtId="0" fontId="22" fillId="2" borderId="12" xfId="0" applyFont="1" applyFill="1" applyBorder="1" applyAlignment="1" applyProtection="1">
      <alignment horizontal="center" vertical="center" wrapText="1"/>
      <protection hidden="1"/>
    </xf>
    <xf numFmtId="0" fontId="25" fillId="2" borderId="34" xfId="0" applyFont="1" applyFill="1" applyBorder="1" applyAlignment="1" applyProtection="1">
      <alignment horizontal="center" vertical="center"/>
      <protection hidden="1"/>
    </xf>
    <xf numFmtId="0" fontId="24" fillId="11" borderId="0" xfId="0" applyFont="1" applyFill="1" applyBorder="1" applyAlignment="1" applyProtection="1">
      <alignment vertical="center"/>
      <protection hidden="1"/>
    </xf>
    <xf numFmtId="0" fontId="0" fillId="0" borderId="52"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53" xfId="0" applyBorder="1" applyAlignment="1" applyProtection="1">
      <alignment horizontal="center" vertical="top"/>
      <protection locked="0"/>
    </xf>
    <xf numFmtId="0" fontId="0" fillId="2" borderId="52" xfId="0" applyFill="1" applyBorder="1" applyAlignment="1" applyProtection="1">
      <alignment horizontal="center" vertical="center" wrapText="1"/>
      <protection hidden="1"/>
    </xf>
    <xf numFmtId="0" fontId="0" fillId="2" borderId="0" xfId="0" applyFill="1" applyBorder="1" applyAlignment="1" applyProtection="1">
      <alignment horizontal="center" vertical="center" wrapText="1"/>
      <protection hidden="1"/>
    </xf>
    <xf numFmtId="0" fontId="0" fillId="2" borderId="53" xfId="0" applyFill="1" applyBorder="1" applyAlignment="1" applyProtection="1">
      <alignment horizontal="center" vertical="center" wrapText="1"/>
      <protection hidden="1"/>
    </xf>
    <xf numFmtId="0" fontId="14" fillId="11" borderId="50" xfId="0" applyFont="1" applyFill="1" applyBorder="1" applyAlignment="1" applyProtection="1">
      <alignment vertical="center" wrapText="1"/>
      <protection hidden="1"/>
    </xf>
    <xf numFmtId="0" fontId="14" fillId="11" borderId="50" xfId="0" applyFont="1" applyFill="1" applyBorder="1" applyAlignment="1" applyProtection="1">
      <alignment vertical="center"/>
      <protection hidden="1"/>
    </xf>
    <xf numFmtId="0" fontId="15" fillId="11" borderId="50" xfId="0" applyFont="1" applyFill="1" applyBorder="1" applyAlignment="1" applyProtection="1">
      <alignment vertical="center" wrapText="1"/>
      <protection hidden="1"/>
    </xf>
    <xf numFmtId="0" fontId="9" fillId="4" borderId="36"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0" fillId="6" borderId="68" xfId="0" applyFill="1" applyBorder="1" applyAlignment="1" applyProtection="1">
      <alignment horizontal="center"/>
      <protection hidden="1"/>
    </xf>
    <xf numFmtId="0" fontId="0" fillId="0" borderId="28" xfId="0" applyBorder="1" applyAlignment="1" applyProtection="1">
      <alignment vertical="center" wrapText="1"/>
      <protection locked="0"/>
    </xf>
    <xf numFmtId="0" fontId="0" fillId="0" borderId="84"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2" borderId="52" xfId="0" applyFill="1" applyBorder="1" applyAlignment="1" applyProtection="1">
      <alignment horizontal="left" vertical="center" wrapText="1"/>
      <protection hidden="1"/>
    </xf>
    <xf numFmtId="0" fontId="0" fillId="2" borderId="0" xfId="0" applyFill="1" applyAlignment="1" applyProtection="1">
      <alignment horizontal="left" vertical="center" wrapText="1"/>
      <protection hidden="1"/>
    </xf>
    <xf numFmtId="0" fontId="0" fillId="2" borderId="53" xfId="0" applyFill="1" applyBorder="1" applyAlignment="1" applyProtection="1">
      <alignment horizontal="left" vertical="center" wrapText="1"/>
      <protection hidden="1"/>
    </xf>
    <xf numFmtId="0" fontId="2" fillId="2" borderId="52"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2" borderId="53" xfId="0" applyFont="1" applyFill="1" applyBorder="1" applyAlignment="1" applyProtection="1">
      <alignment horizontal="center" vertical="center"/>
      <protection hidden="1"/>
    </xf>
    <xf numFmtId="0" fontId="0" fillId="2" borderId="52" xfId="0" applyFill="1" applyBorder="1" applyAlignment="1" applyProtection="1">
      <alignment vertical="center" wrapText="1"/>
      <protection hidden="1"/>
    </xf>
    <xf numFmtId="0" fontId="0" fillId="2" borderId="0" xfId="0" applyFill="1" applyAlignment="1" applyProtection="1">
      <alignment vertical="center"/>
      <protection hidden="1"/>
    </xf>
    <xf numFmtId="0" fontId="0" fillId="2" borderId="53" xfId="0" applyFill="1" applyBorder="1" applyAlignment="1" applyProtection="1">
      <alignment vertical="center"/>
      <protection hidden="1"/>
    </xf>
    <xf numFmtId="0" fontId="42" fillId="2" borderId="52" xfId="0" applyFont="1" applyFill="1" applyBorder="1" applyAlignment="1" applyProtection="1">
      <alignment horizontal="center" vertical="center"/>
      <protection hidden="1"/>
    </xf>
    <xf numFmtId="0" fontId="42" fillId="2" borderId="0" xfId="0" applyFont="1" applyFill="1" applyAlignment="1" applyProtection="1">
      <alignment horizontal="center" vertical="center"/>
      <protection hidden="1"/>
    </xf>
    <xf numFmtId="0" fontId="42" fillId="2" borderId="53" xfId="0" applyFont="1" applyFill="1" applyBorder="1" applyAlignment="1" applyProtection="1">
      <alignment horizontal="center" vertical="center"/>
      <protection hidden="1"/>
    </xf>
    <xf numFmtId="0" fontId="42" fillId="2" borderId="52" xfId="0" applyFont="1" applyFill="1" applyBorder="1" applyAlignment="1" applyProtection="1">
      <alignment horizontal="right" vertical="center" wrapText="1"/>
      <protection hidden="1"/>
    </xf>
    <xf numFmtId="0" fontId="42" fillId="2" borderId="0" xfId="0" applyFont="1" applyFill="1" applyAlignment="1" applyProtection="1">
      <alignment horizontal="right" vertical="center" wrapText="1"/>
      <protection hidden="1"/>
    </xf>
    <xf numFmtId="0" fontId="0" fillId="2" borderId="52" xfId="0"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2" borderId="53" xfId="0" applyFill="1" applyBorder="1" applyAlignment="1" applyProtection="1">
      <alignment horizontal="center" vertical="center"/>
      <protection hidden="1"/>
    </xf>
    <xf numFmtId="0" fontId="0" fillId="0" borderId="5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0" xfId="0"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29" fillId="10" borderId="61" xfId="0" applyFont="1" applyFill="1" applyBorder="1" applyAlignment="1">
      <alignment horizontal="center" vertical="center" wrapText="1"/>
    </xf>
    <xf numFmtId="0" fontId="29" fillId="10" borderId="65" xfId="0" applyFont="1" applyFill="1" applyBorder="1" applyAlignment="1">
      <alignment horizontal="center" vertical="center" wrapText="1"/>
    </xf>
    <xf numFmtId="0" fontId="29" fillId="10" borderId="62" xfId="0" applyFont="1" applyFill="1" applyBorder="1" applyAlignment="1">
      <alignment horizontal="center" vertical="center" wrapText="1"/>
    </xf>
    <xf numFmtId="40" fontId="0" fillId="0" borderId="0" xfId="0" applyNumberFormat="1" applyAlignment="1">
      <alignment vertical="center"/>
    </xf>
    <xf numFmtId="40" fontId="0" fillId="0" borderId="0" xfId="0" applyNumberFormat="1" applyAlignment="1">
      <alignment horizontal="right" vertical="center"/>
    </xf>
    <xf numFmtId="9" fontId="0" fillId="0" borderId="0" xfId="1" applyFont="1" applyAlignment="1">
      <alignment horizontal="center" vertical="center"/>
    </xf>
    <xf numFmtId="0" fontId="31" fillId="0" borderId="0" xfId="0" applyFont="1" applyAlignment="1">
      <alignment horizontal="center" vertical="center" wrapText="1"/>
    </xf>
  </cellXfs>
  <cellStyles count="10">
    <cellStyle name="Collegamento ipertestuale" xfId="5" builtinId="8"/>
    <cellStyle name="Migliaia" xfId="6" builtinId="3"/>
    <cellStyle name="Non_definito" xfId="4"/>
    <cellStyle name="Normale" xfId="0" builtinId="0"/>
    <cellStyle name="Normale 2" xfId="2"/>
    <cellStyle name="Normale 2 2" xfId="7"/>
    <cellStyle name="Normale 3" xfId="8"/>
    <cellStyle name="Percentuale" xfId="1" builtinId="5"/>
    <cellStyle name="Percentuale 2" xfId="3"/>
    <cellStyle name="Percentuale 2 2" xfId="9"/>
  </cellStyles>
  <dxfs count="150">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theme="0"/>
      </font>
      <fill>
        <patternFill>
          <bgColor theme="4" tint="-0.24994659260841701"/>
        </patternFill>
      </fill>
    </dxf>
    <dxf>
      <font>
        <b/>
        <i val="0"/>
        <strike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CCFFCC"/>
        </patternFill>
      </fill>
    </dxf>
    <dxf>
      <font>
        <b/>
        <i val="0"/>
        <color rgb="FF006600"/>
      </font>
      <fill>
        <patternFill>
          <bgColor rgb="FFCCFFCC"/>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strike val="0"/>
        <color theme="4" tint="0.79998168889431442"/>
      </font>
      <fill>
        <patternFill>
          <bgColor theme="4" tint="0.79998168889431442"/>
        </patternFill>
      </fill>
    </dxf>
    <dxf>
      <font>
        <b/>
        <i val="0"/>
        <color rgb="FF006600"/>
      </font>
      <fill>
        <patternFill>
          <bgColor rgb="FF92D050"/>
        </patternFill>
      </fill>
    </dxf>
    <dxf>
      <font>
        <b/>
        <i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CCFFCC"/>
        </patternFill>
      </fill>
    </dxf>
    <dxf>
      <font>
        <b/>
        <i val="0"/>
        <color rgb="FF006600"/>
      </font>
      <fill>
        <patternFill>
          <bgColor rgb="FFCCFFCC"/>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strike val="0"/>
        <color theme="4" tint="0.79998168889431442"/>
      </font>
      <fill>
        <patternFill>
          <bgColor theme="4" tint="0.79998168889431442"/>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b/>
        <i val="0"/>
        <strike val="0"/>
        <color rgb="FF006600"/>
      </font>
      <fill>
        <patternFill>
          <bgColor rgb="FFCCFFCC"/>
        </patternFill>
      </fill>
    </dxf>
    <dxf>
      <font>
        <b/>
        <i val="0"/>
        <strike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strike val="0"/>
        <color theme="0" tint="-4.9989318521683403E-2"/>
      </font>
    </dxf>
    <dxf>
      <font>
        <b/>
        <i val="0"/>
        <strike val="0"/>
        <color theme="4" tint="-0.24994659260841701"/>
      </font>
      <fill>
        <patternFill>
          <bgColor theme="4" tint="0.79998168889431442"/>
        </patternFill>
      </fill>
    </dxf>
    <dxf>
      <font>
        <strike val="0"/>
        <color theme="0" tint="-4.9989318521683403E-2"/>
      </font>
    </dxf>
    <dxf>
      <font>
        <b/>
        <i val="0"/>
        <strike val="0"/>
        <color theme="4" tint="-0.24994659260841701"/>
      </font>
      <fill>
        <patternFill>
          <bgColor theme="4" tint="0.79998168889431442"/>
        </patternFill>
      </fill>
    </dxf>
    <dxf>
      <font>
        <strike val="0"/>
        <color theme="0" tint="-4.9989318521683403E-2"/>
      </font>
    </dxf>
    <dxf>
      <font>
        <b/>
        <i val="0"/>
        <strike val="0"/>
        <color theme="4" tint="-0.24994659260841701"/>
      </font>
      <fill>
        <patternFill>
          <bgColor theme="4" tint="0.79998168889431442"/>
        </patternFill>
      </fill>
    </dxf>
    <dxf>
      <font>
        <strike val="0"/>
        <color theme="0" tint="-4.9989318521683403E-2"/>
      </font>
    </dxf>
    <dxf>
      <font>
        <b/>
        <i val="0"/>
        <strike val="0"/>
        <color theme="4" tint="-0.24994659260841701"/>
      </font>
      <fill>
        <patternFill>
          <bgColor theme="4" tint="0.79998168889431442"/>
        </patternFill>
      </fill>
    </dxf>
    <dxf>
      <font>
        <strike val="0"/>
        <color theme="0" tint="-4.9989318521683403E-2"/>
      </font>
    </dxf>
    <dxf>
      <font>
        <b/>
        <i val="0"/>
        <strike val="0"/>
        <color theme="4" tint="-0.24994659260841701"/>
      </font>
      <fill>
        <patternFill>
          <bgColor theme="4" tint="0.79998168889431442"/>
        </patternFill>
      </fill>
    </dxf>
    <dxf>
      <font>
        <strike val="0"/>
        <color theme="0" tint="-4.9989318521683403E-2"/>
      </font>
    </dxf>
    <dxf>
      <font>
        <b/>
        <i val="0"/>
        <strike val="0"/>
        <color theme="4" tint="-0.24994659260841701"/>
      </font>
      <fill>
        <patternFill>
          <bgColor theme="4" tint="0.79998168889431442"/>
        </patternFill>
      </fill>
    </dxf>
    <dxf>
      <font>
        <strike val="0"/>
        <color theme="0" tint="-4.9989318521683403E-2"/>
      </font>
    </dxf>
    <dxf>
      <font>
        <b/>
        <i val="0"/>
        <strike val="0"/>
        <color theme="4" tint="-0.24994659260841701"/>
      </font>
      <fill>
        <patternFill>
          <bgColor theme="4" tint="0.79998168889431442"/>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strike val="0"/>
        <color rgb="FFFFFF00"/>
      </font>
      <fill>
        <patternFill>
          <bgColor rgb="FFFF0000"/>
        </patternFill>
      </fill>
    </dxf>
    <dxf>
      <font>
        <b/>
        <i val="0"/>
        <strike val="0"/>
        <color rgb="FF006600"/>
      </font>
      <fill>
        <patternFill>
          <bgColor theme="6" tint="0.79998168889431442"/>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CCFFCC"/>
        </patternFill>
      </fill>
    </dxf>
    <dxf>
      <font>
        <b/>
        <i val="0"/>
        <strike val="0"/>
        <color rgb="FFFFFF00"/>
      </font>
      <fill>
        <patternFill>
          <bgColor rgb="FFFF0000"/>
        </patternFill>
      </fill>
    </dxf>
    <dxf>
      <font>
        <b/>
        <i val="0"/>
        <strike val="0"/>
        <color rgb="FF006600"/>
      </font>
      <fill>
        <patternFill>
          <bgColor theme="6" tint="0.79998168889431442"/>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CCFFCC"/>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CCFFCC"/>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s>
  <tableStyles count="0" defaultTableStyle="TableStyleMedium2" defaultPivotStyle="PivotStyleLight16"/>
  <colors>
    <mruColors>
      <color rgb="FF008000"/>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396875</xdr:colOff>
      <xdr:row>3</xdr:row>
      <xdr:rowOff>127000</xdr:rowOff>
    </xdr:from>
    <xdr:to>
      <xdr:col>12</xdr:col>
      <xdr:colOff>125594</xdr:colOff>
      <xdr:row>10</xdr:row>
      <xdr:rowOff>47451</xdr:rowOff>
    </xdr:to>
    <xdr:pic>
      <xdr:nvPicPr>
        <xdr:cNvPr id="2" name="Immagine 1">
          <a:extLst>
            <a:ext uri="{FF2B5EF4-FFF2-40B4-BE49-F238E27FC236}">
              <a16:creationId xmlns:a16="http://schemas.microsoft.com/office/drawing/2014/main" id="{D37EF121-0756-4F0B-9FC8-3214E515C977}"/>
            </a:ext>
          </a:extLst>
        </xdr:cNvPr>
        <xdr:cNvPicPr>
          <a:picLocks noChangeAspect="1"/>
        </xdr:cNvPicPr>
      </xdr:nvPicPr>
      <xdr:blipFill>
        <a:blip xmlns:r="http://schemas.openxmlformats.org/officeDocument/2006/relationships" r:embed="rId1"/>
        <a:stretch>
          <a:fillRect/>
        </a:stretch>
      </xdr:blipFill>
      <xdr:spPr>
        <a:xfrm>
          <a:off x="1616075" y="555625"/>
          <a:ext cx="5824719" cy="92057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O30"/>
  <sheetViews>
    <sheetView showGridLines="0" tabSelected="1" view="pageBreakPreview" topLeftCell="A4" zoomScaleSheetLayoutView="100" workbookViewId="0">
      <selection activeCell="A13" sqref="A13:O15"/>
    </sheetView>
  </sheetViews>
  <sheetFormatPr defaultRowHeight="11.25" x14ac:dyDescent="0.2"/>
  <cols>
    <col min="1" max="15" width="10.6640625" customWidth="1"/>
  </cols>
  <sheetData>
    <row r="13" spans="1:15" ht="51" customHeight="1" x14ac:dyDescent="0.2">
      <c r="A13" s="259" t="s">
        <v>230</v>
      </c>
      <c r="B13" s="259"/>
      <c r="C13" s="259"/>
      <c r="D13" s="259"/>
      <c r="E13" s="259"/>
      <c r="F13" s="259"/>
      <c r="G13" s="259"/>
      <c r="H13" s="259"/>
      <c r="I13" s="259"/>
      <c r="J13" s="259"/>
      <c r="K13" s="259"/>
      <c r="L13" s="259"/>
      <c r="M13" s="259"/>
      <c r="N13" s="259"/>
      <c r="O13" s="259"/>
    </row>
    <row r="14" spans="1:15" ht="18.75" customHeight="1" x14ac:dyDescent="0.2">
      <c r="A14" s="259"/>
      <c r="B14" s="259"/>
      <c r="C14" s="259"/>
      <c r="D14" s="259"/>
      <c r="E14" s="259"/>
      <c r="F14" s="259"/>
      <c r="G14" s="259"/>
      <c r="H14" s="259"/>
      <c r="I14" s="259"/>
      <c r="J14" s="259"/>
      <c r="K14" s="259"/>
      <c r="L14" s="259"/>
      <c r="M14" s="259"/>
      <c r="N14" s="259"/>
      <c r="O14" s="259"/>
    </row>
    <row r="15" spans="1:15" ht="18.75" customHeight="1" x14ac:dyDescent="0.2">
      <c r="A15" s="259"/>
      <c r="B15" s="259"/>
      <c r="C15" s="259"/>
      <c r="D15" s="259"/>
      <c r="E15" s="259"/>
      <c r="F15" s="259"/>
      <c r="G15" s="259"/>
      <c r="H15" s="259"/>
      <c r="I15" s="259"/>
      <c r="J15" s="259"/>
      <c r="K15" s="259"/>
      <c r="L15" s="259"/>
      <c r="M15" s="259"/>
      <c r="N15" s="259"/>
      <c r="O15" s="259"/>
    </row>
    <row r="16" spans="1:15" ht="18.75" x14ac:dyDescent="0.2">
      <c r="H16" s="52"/>
    </row>
    <row r="17" spans="1:15" ht="18.75" x14ac:dyDescent="0.2">
      <c r="H17" s="51"/>
    </row>
    <row r="18" spans="1:15" x14ac:dyDescent="0.2">
      <c r="A18" s="260" t="s">
        <v>229</v>
      </c>
      <c r="B18" s="260"/>
      <c r="C18" s="260"/>
      <c r="D18" s="260"/>
      <c r="E18" s="260"/>
      <c r="F18" s="260"/>
      <c r="G18" s="260"/>
      <c r="H18" s="260"/>
      <c r="I18" s="260"/>
      <c r="J18" s="260"/>
      <c r="K18" s="260"/>
      <c r="L18" s="260"/>
      <c r="M18" s="260"/>
      <c r="N18" s="260"/>
      <c r="O18" s="260"/>
    </row>
    <row r="19" spans="1:15" ht="138.94999999999999" customHeight="1" x14ac:dyDescent="0.2">
      <c r="A19" s="260"/>
      <c r="B19" s="260"/>
      <c r="C19" s="260"/>
      <c r="D19" s="260"/>
      <c r="E19" s="260"/>
      <c r="F19" s="260"/>
      <c r="G19" s="260"/>
      <c r="H19" s="260"/>
      <c r="I19" s="260"/>
      <c r="J19" s="260"/>
      <c r="K19" s="260"/>
      <c r="L19" s="260"/>
      <c r="M19" s="260"/>
      <c r="N19" s="260"/>
      <c r="O19" s="260"/>
    </row>
    <row r="20" spans="1:15" ht="92.25" customHeight="1" x14ac:dyDescent="0.2"/>
    <row r="21" spans="1:15" ht="51" customHeight="1" x14ac:dyDescent="0.2"/>
    <row r="22" spans="1:15" ht="18.75" x14ac:dyDescent="0.3">
      <c r="H22" s="53"/>
    </row>
    <row r="24" spans="1:15" ht="23.25" x14ac:dyDescent="0.35">
      <c r="A24" s="256"/>
      <c r="B24" s="256"/>
      <c r="C24" s="256"/>
      <c r="D24" s="256"/>
      <c r="E24" s="256"/>
      <c r="F24" s="256"/>
      <c r="G24" s="256"/>
      <c r="H24" s="257" t="s">
        <v>63</v>
      </c>
      <c r="I24" s="256"/>
      <c r="J24" s="256"/>
      <c r="K24" s="256"/>
      <c r="L24" s="256"/>
      <c r="M24" s="256"/>
      <c r="N24" s="256"/>
      <c r="O24" s="256"/>
    </row>
    <row r="25" spans="1:15" ht="11.25" customHeight="1" x14ac:dyDescent="0.2">
      <c r="A25" s="524" t="s">
        <v>228</v>
      </c>
      <c r="B25" s="524"/>
      <c r="C25" s="524"/>
      <c r="D25" s="524"/>
      <c r="E25" s="524"/>
      <c r="F25" s="524"/>
      <c r="G25" s="524"/>
      <c r="H25" s="524"/>
      <c r="I25" s="524"/>
      <c r="J25" s="524"/>
      <c r="K25" s="524"/>
      <c r="L25" s="524"/>
      <c r="M25" s="524"/>
      <c r="N25" s="524"/>
      <c r="O25" s="524"/>
    </row>
    <row r="30" spans="1:15" ht="35.25" customHeight="1" x14ac:dyDescent="0.2">
      <c r="B30" s="261"/>
      <c r="C30" s="261"/>
      <c r="D30" s="261"/>
      <c r="E30" s="261"/>
      <c r="F30" s="261"/>
      <c r="G30" s="261"/>
      <c r="H30" s="261"/>
      <c r="I30" s="261"/>
      <c r="J30" s="261"/>
      <c r="K30" s="261"/>
      <c r="L30" s="261"/>
      <c r="M30" s="261"/>
      <c r="N30" s="261"/>
    </row>
  </sheetData>
  <mergeCells count="4">
    <mergeCell ref="A13:O15"/>
    <mergeCell ref="A18:O19"/>
    <mergeCell ref="B30:N30"/>
    <mergeCell ref="A25:O25"/>
  </mergeCells>
  <printOptions horizontalCentered="1"/>
  <pageMargins left="0.11811023622047245" right="0.11811023622047245" top="0.11811023622047245" bottom="0.15748031496062992" header="0.15748031496062992" footer="0.11811023622047245"/>
  <pageSetup paperSize="9" fitToHeight="2" orientation="landscape" r:id="rId1"/>
  <headerFooter>
    <oddHeader>&amp;RFormulario Excel - Procedura ex DGR 459/2020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B2:P26"/>
  <sheetViews>
    <sheetView showGridLines="0" tabSelected="1" view="pageBreakPreview" zoomScaleSheetLayoutView="100" workbookViewId="0">
      <selection activeCell="A13" sqref="A13:O15"/>
    </sheetView>
  </sheetViews>
  <sheetFormatPr defaultRowHeight="11.25" x14ac:dyDescent="0.2"/>
  <cols>
    <col min="2" max="2" width="62.1640625" customWidth="1"/>
    <col min="3" max="3" width="20.83203125" customWidth="1"/>
    <col min="4" max="4" width="43.33203125" customWidth="1"/>
    <col min="5" max="5" width="20.83203125" customWidth="1"/>
    <col min="7" max="7" width="12.1640625" customWidth="1"/>
    <col min="8" max="8" width="13.33203125" customWidth="1"/>
  </cols>
  <sheetData>
    <row r="2" spans="2:16" ht="18.75" thickBot="1" x14ac:dyDescent="0.3">
      <c r="B2" s="64" t="s">
        <v>226</v>
      </c>
      <c r="C2" s="60"/>
      <c r="D2" s="60"/>
      <c r="E2" s="60"/>
      <c r="F2" s="111"/>
      <c r="G2" s="111"/>
      <c r="H2" s="111"/>
      <c r="I2" s="111"/>
      <c r="J2" s="111"/>
      <c r="K2" s="111"/>
      <c r="L2" s="111"/>
      <c r="M2" s="111"/>
      <c r="N2" s="111"/>
      <c r="O2" s="111"/>
    </row>
    <row r="3" spans="2:16" ht="42.95" customHeight="1" x14ac:dyDescent="0.2">
      <c r="B3" s="484" t="s">
        <v>28</v>
      </c>
      <c r="C3" s="187" t="s">
        <v>29</v>
      </c>
      <c r="D3" s="486" t="s">
        <v>30</v>
      </c>
      <c r="E3" s="188" t="s">
        <v>29</v>
      </c>
      <c r="F3" s="111"/>
      <c r="G3" s="111"/>
      <c r="H3" s="111"/>
      <c r="I3" s="111"/>
      <c r="J3" s="111"/>
      <c r="K3" s="111"/>
      <c r="L3" s="111"/>
      <c r="M3" s="111"/>
      <c r="N3" s="111"/>
      <c r="O3" s="111"/>
    </row>
    <row r="4" spans="2:16" ht="12" thickBot="1" x14ac:dyDescent="0.25">
      <c r="B4" s="485"/>
      <c r="C4" s="189" t="s">
        <v>6</v>
      </c>
      <c r="D4" s="487"/>
      <c r="E4" s="190" t="s">
        <v>6</v>
      </c>
      <c r="F4" s="111"/>
      <c r="G4" s="111"/>
      <c r="H4" s="111"/>
      <c r="I4" s="111"/>
      <c r="J4" s="111"/>
      <c r="K4" s="111"/>
      <c r="L4" s="111"/>
      <c r="M4" s="111"/>
      <c r="N4" s="111"/>
      <c r="O4" s="111"/>
    </row>
    <row r="5" spans="2:16" ht="12" customHeight="1" x14ac:dyDescent="0.2">
      <c r="B5" s="182" t="s">
        <v>116</v>
      </c>
      <c r="C5" s="183">
        <f>'1'!H11+'1'!C73</f>
        <v>0</v>
      </c>
      <c r="D5" s="182" t="s">
        <v>115</v>
      </c>
      <c r="E5" s="21"/>
      <c r="F5" s="111"/>
      <c r="G5" s="111"/>
      <c r="H5" s="111"/>
      <c r="I5" s="111"/>
      <c r="J5" s="111"/>
      <c r="K5" s="111"/>
      <c r="L5" s="111"/>
      <c r="M5" s="111"/>
      <c r="N5" s="111"/>
      <c r="O5" s="111"/>
    </row>
    <row r="6" spans="2:16" ht="25.5" customHeight="1" x14ac:dyDescent="0.2">
      <c r="B6" s="184" t="s">
        <v>36</v>
      </c>
      <c r="C6" s="185">
        <f>+'1'!I11</f>
        <v>0</v>
      </c>
      <c r="D6" s="184" t="s">
        <v>113</v>
      </c>
      <c r="E6" s="185" t="str">
        <f>IF(Anagrafica!B47&lt;&gt;"OK","Rivedere Anagrafica",IF(Progetto!F23&lt;&gt;"OK","Completare descrizione progetto",IF(OR('5'!O19&lt;&gt;"v",'6'!O19&lt;&gt;"v"),0,('5'!L16+'6'!L16))))</f>
        <v>Rivedere Anagrafica</v>
      </c>
      <c r="F6" s="110" t="str">
        <f ca="1">CELL("tipo",E6)</f>
        <v>l</v>
      </c>
    </row>
    <row r="7" spans="2:16" ht="12" customHeight="1" x14ac:dyDescent="0.2">
      <c r="B7" s="186" t="s">
        <v>222</v>
      </c>
      <c r="C7" s="23"/>
      <c r="D7" s="186" t="s">
        <v>31</v>
      </c>
      <c r="E7" s="23"/>
    </row>
    <row r="8" spans="2:16" ht="12" customHeight="1" x14ac:dyDescent="0.2">
      <c r="B8" s="18"/>
      <c r="C8" s="23"/>
      <c r="D8" s="186" t="s">
        <v>32</v>
      </c>
      <c r="E8" s="23"/>
      <c r="F8" s="111"/>
      <c r="G8" s="111"/>
      <c r="H8" s="111"/>
      <c r="I8" s="111"/>
      <c r="J8" s="111"/>
      <c r="K8" s="111"/>
      <c r="L8" s="111"/>
      <c r="M8" s="111"/>
      <c r="N8" s="111"/>
      <c r="O8" s="111"/>
      <c r="P8" s="111"/>
    </row>
    <row r="9" spans="2:16" ht="12" customHeight="1" x14ac:dyDescent="0.2">
      <c r="B9" s="18"/>
      <c r="C9" s="23"/>
      <c r="D9" s="18" t="s">
        <v>33</v>
      </c>
      <c r="E9" s="23"/>
      <c r="F9" s="111"/>
      <c r="G9" s="111"/>
      <c r="H9" s="111"/>
      <c r="I9" s="111"/>
      <c r="J9" s="111"/>
      <c r="K9" s="111"/>
      <c r="L9" s="111"/>
      <c r="M9" s="111"/>
      <c r="N9" s="111"/>
      <c r="O9" s="111"/>
      <c r="P9" s="111"/>
    </row>
    <row r="10" spans="2:16" ht="12" customHeight="1" thickBot="1" x14ac:dyDescent="0.25">
      <c r="B10" s="19"/>
      <c r="C10" s="20"/>
      <c r="D10" s="19" t="s">
        <v>33</v>
      </c>
      <c r="E10" s="20"/>
      <c r="F10" s="111"/>
      <c r="G10" s="111"/>
      <c r="H10" s="111"/>
      <c r="I10" s="111"/>
      <c r="J10" s="111"/>
      <c r="K10" s="111"/>
      <c r="L10" s="111"/>
      <c r="M10" s="111"/>
      <c r="N10" s="111"/>
      <c r="O10" s="111"/>
      <c r="P10" s="111"/>
    </row>
    <row r="11" spans="2:16" ht="12" customHeight="1" thickBot="1" x14ac:dyDescent="0.25">
      <c r="B11" s="191" t="s">
        <v>34</v>
      </c>
      <c r="C11" s="192">
        <f>SUM(C5:C10)</f>
        <v>0</v>
      </c>
      <c r="D11" s="191" t="s">
        <v>35</v>
      </c>
      <c r="E11" s="192">
        <f>SUM(E5:E10)</f>
        <v>0</v>
      </c>
      <c r="F11" s="111"/>
      <c r="G11" s="111"/>
      <c r="H11" s="111"/>
      <c r="I11" s="111"/>
      <c r="J11" s="111"/>
      <c r="K11" s="111"/>
      <c r="L11" s="111"/>
      <c r="M11" s="111"/>
      <c r="N11" s="111"/>
      <c r="O11" s="111"/>
      <c r="P11" s="111"/>
    </row>
    <row r="12" spans="2:16" ht="35.1" customHeight="1" thickBot="1" x14ac:dyDescent="0.25">
      <c r="B12" s="481" t="s">
        <v>223</v>
      </c>
      <c r="C12" s="482"/>
      <c r="D12" s="482"/>
      <c r="E12" s="482"/>
      <c r="F12" s="111"/>
      <c r="G12" s="111"/>
      <c r="H12" s="111"/>
      <c r="I12" s="111"/>
      <c r="J12" s="111"/>
      <c r="K12" s="111"/>
      <c r="L12" s="111"/>
      <c r="M12" s="111"/>
      <c r="N12" s="111"/>
      <c r="O12" s="111"/>
      <c r="P12" s="111"/>
    </row>
    <row r="13" spans="2:16" ht="12" thickBot="1" x14ac:dyDescent="0.25">
      <c r="B13" s="22" t="str">
        <f ca="1">IF(E6=0,"Compilare correttamente i fogli precedenti",IF(AND(C11&gt;0,E11&gt;0,(C11&lt;=E11),F6="v"),"OK","CHECK"))</f>
        <v>CHECK</v>
      </c>
      <c r="C13" s="60"/>
      <c r="D13" s="60"/>
      <c r="E13" s="60"/>
      <c r="F13" s="111"/>
      <c r="G13" s="111"/>
      <c r="H13" s="111"/>
      <c r="I13" s="111"/>
      <c r="J13" s="111"/>
      <c r="K13" s="111"/>
      <c r="L13" s="111"/>
      <c r="M13" s="111"/>
      <c r="N13" s="111"/>
      <c r="O13" s="111"/>
      <c r="P13" s="111"/>
    </row>
    <row r="14" spans="2:16" ht="12" thickBot="1" x14ac:dyDescent="0.25">
      <c r="B14" s="488"/>
      <c r="C14" s="488"/>
      <c r="D14" s="488"/>
      <c r="E14" s="488"/>
      <c r="F14" s="111"/>
      <c r="G14" s="111"/>
      <c r="H14" s="111"/>
      <c r="I14" s="111"/>
      <c r="J14" s="111"/>
      <c r="K14" s="111"/>
      <c r="L14" s="111"/>
      <c r="M14" s="111"/>
      <c r="N14" s="111"/>
      <c r="O14" s="111"/>
      <c r="P14" s="111"/>
    </row>
    <row r="15" spans="2:16" ht="31.5" customHeight="1" x14ac:dyDescent="0.2">
      <c r="B15" s="489" t="s">
        <v>106</v>
      </c>
      <c r="C15" s="490"/>
      <c r="D15" s="490"/>
      <c r="E15" s="491"/>
      <c r="F15" s="111"/>
      <c r="G15" s="111"/>
      <c r="H15" s="111"/>
      <c r="I15" s="111"/>
      <c r="J15" s="111"/>
      <c r="K15" s="111"/>
      <c r="L15" s="111"/>
      <c r="M15" s="111"/>
      <c r="N15" s="111"/>
      <c r="O15" s="111"/>
      <c r="P15" s="111"/>
    </row>
    <row r="16" spans="2:16" ht="43.5" customHeight="1" x14ac:dyDescent="0.2">
      <c r="B16" s="492" t="s">
        <v>107</v>
      </c>
      <c r="C16" s="493"/>
      <c r="D16" s="493"/>
      <c r="E16" s="494"/>
      <c r="F16" s="111"/>
      <c r="G16" s="111"/>
      <c r="H16" s="111"/>
      <c r="I16" s="111"/>
      <c r="J16" s="111"/>
      <c r="K16" s="111"/>
      <c r="L16" s="111"/>
      <c r="M16" s="111"/>
      <c r="N16" s="111"/>
      <c r="O16" s="111"/>
      <c r="P16" s="111"/>
    </row>
    <row r="17" spans="2:16" x14ac:dyDescent="0.2">
      <c r="B17" s="495" t="s">
        <v>108</v>
      </c>
      <c r="C17" s="496"/>
      <c r="D17" s="496"/>
      <c r="E17" s="497"/>
      <c r="F17" s="111"/>
      <c r="G17" s="111"/>
      <c r="H17" s="111"/>
      <c r="I17" s="111"/>
      <c r="J17" s="111"/>
      <c r="K17" s="111"/>
      <c r="L17" s="111"/>
      <c r="M17" s="111"/>
      <c r="N17" s="111"/>
      <c r="O17" s="111"/>
      <c r="P17" s="111"/>
    </row>
    <row r="18" spans="2:16" ht="43.5" customHeight="1" x14ac:dyDescent="0.2">
      <c r="B18" s="498" t="s">
        <v>109</v>
      </c>
      <c r="C18" s="499"/>
      <c r="D18" s="499"/>
      <c r="E18" s="500"/>
      <c r="F18" s="111"/>
      <c r="G18" s="111"/>
      <c r="H18" s="111"/>
      <c r="I18" s="111"/>
      <c r="J18" s="111"/>
      <c r="K18" s="111"/>
      <c r="L18" s="111"/>
      <c r="M18" s="111"/>
      <c r="N18" s="111"/>
      <c r="O18" s="111"/>
      <c r="P18" s="111"/>
    </row>
    <row r="19" spans="2:16" ht="15.75" x14ac:dyDescent="0.2">
      <c r="B19" s="501" t="s">
        <v>110</v>
      </c>
      <c r="C19" s="502"/>
      <c r="D19" s="502"/>
      <c r="E19" s="503"/>
      <c r="F19" s="111"/>
      <c r="G19" s="111"/>
      <c r="H19" s="111"/>
      <c r="I19" s="111"/>
      <c r="J19" s="111"/>
      <c r="K19" s="111"/>
      <c r="L19" s="111"/>
      <c r="M19" s="111"/>
      <c r="N19" s="111"/>
      <c r="O19" s="111"/>
      <c r="P19" s="111"/>
    </row>
    <row r="20" spans="2:16" ht="15.75" x14ac:dyDescent="0.2">
      <c r="B20" s="504" t="s">
        <v>111</v>
      </c>
      <c r="C20" s="505"/>
      <c r="D20" s="505"/>
      <c r="E20" s="109" t="str">
        <f ca="1">IF(B13&lt;&gt;"OK","Check",E6)</f>
        <v>Check</v>
      </c>
      <c r="F20" s="111"/>
      <c r="G20" s="111"/>
      <c r="H20" s="111"/>
      <c r="I20" s="111"/>
      <c r="J20" s="111"/>
      <c r="K20" s="111"/>
      <c r="L20" s="111"/>
      <c r="M20" s="111"/>
      <c r="N20" s="111"/>
      <c r="O20" s="111"/>
      <c r="P20" s="111"/>
    </row>
    <row r="21" spans="2:16" x14ac:dyDescent="0.2">
      <c r="B21" s="478"/>
      <c r="C21" s="479"/>
      <c r="D21" s="479"/>
      <c r="E21" s="480"/>
      <c r="F21" s="111"/>
      <c r="G21" s="111"/>
      <c r="H21" s="111"/>
      <c r="I21" s="111"/>
      <c r="J21" s="111"/>
      <c r="K21" s="111"/>
      <c r="L21" s="111"/>
      <c r="M21" s="111"/>
      <c r="N21" s="111"/>
      <c r="O21" s="111"/>
      <c r="P21" s="111"/>
    </row>
    <row r="22" spans="2:16" x14ac:dyDescent="0.2">
      <c r="B22" s="506" t="s">
        <v>80</v>
      </c>
      <c r="C22" s="507"/>
      <c r="D22" s="507"/>
      <c r="E22" s="508"/>
      <c r="F22" s="111"/>
      <c r="G22" s="111"/>
      <c r="H22" s="111"/>
      <c r="I22" s="111"/>
      <c r="J22" s="111"/>
      <c r="K22" s="111"/>
      <c r="L22" s="111"/>
      <c r="M22" s="111"/>
      <c r="N22" s="111"/>
      <c r="O22" s="111"/>
      <c r="P22" s="111"/>
    </row>
    <row r="23" spans="2:16" ht="33.75" customHeight="1" x14ac:dyDescent="0.2">
      <c r="B23" s="509"/>
      <c r="C23" s="510"/>
      <c r="D23" s="510"/>
      <c r="E23" s="511"/>
      <c r="F23" s="111"/>
      <c r="G23" s="111"/>
      <c r="H23" s="111"/>
      <c r="I23" s="111"/>
      <c r="J23" s="111"/>
      <c r="K23" s="111"/>
      <c r="L23" s="111"/>
      <c r="M23" s="111"/>
      <c r="N23" s="111"/>
      <c r="O23" s="111"/>
      <c r="P23" s="111"/>
    </row>
    <row r="24" spans="2:16" ht="12.75" x14ac:dyDescent="0.2">
      <c r="B24" s="506" t="s">
        <v>112</v>
      </c>
      <c r="C24" s="507"/>
      <c r="D24" s="507"/>
      <c r="E24" s="508"/>
      <c r="F24" s="111"/>
      <c r="G24" s="111"/>
      <c r="H24" s="111"/>
      <c r="I24" s="111"/>
      <c r="J24" s="111"/>
      <c r="K24" s="111"/>
      <c r="L24" s="111"/>
      <c r="M24" s="111"/>
      <c r="N24" s="111"/>
      <c r="O24" s="111"/>
      <c r="P24" s="111"/>
    </row>
    <row r="25" spans="2:16" ht="35.1" customHeight="1" thickBot="1" x14ac:dyDescent="0.25">
      <c r="B25" s="475"/>
      <c r="C25" s="476"/>
      <c r="D25" s="476"/>
      <c r="E25" s="477"/>
      <c r="F25" s="111"/>
      <c r="G25" s="111"/>
      <c r="H25" s="111"/>
      <c r="I25" s="111"/>
      <c r="J25" s="111"/>
      <c r="K25" s="111"/>
      <c r="L25" s="111"/>
      <c r="M25" s="111"/>
      <c r="N25" s="111"/>
      <c r="O25" s="111"/>
      <c r="P25" s="111"/>
    </row>
    <row r="26" spans="2:16" ht="36" customHeight="1" x14ac:dyDescent="0.2">
      <c r="B26" s="483" t="s">
        <v>43</v>
      </c>
      <c r="C26" s="483"/>
      <c r="D26" s="483"/>
      <c r="E26" s="483"/>
      <c r="F26" s="111"/>
      <c r="G26" s="111"/>
      <c r="H26" s="111"/>
      <c r="I26" s="111"/>
      <c r="J26" s="111"/>
      <c r="K26" s="111"/>
      <c r="L26" s="111"/>
      <c r="M26" s="111"/>
      <c r="N26" s="111"/>
      <c r="O26" s="111"/>
      <c r="P26" s="111"/>
    </row>
  </sheetData>
  <sheetProtection algorithmName="SHA-512" hashValue="okps0azu04RF5RtHgMZQ2qa5j18oAP45fo9AlLcFAQfTFL3SyOMWWwAN4VrYb3HUm0/2qxx7t3p/0vxUNibxVQ==" saltValue="NBn+EZhT0sI0fFs53LUztw==" spinCount="100000" sheet="1" formatColumns="0" formatRows="0"/>
  <mergeCells count="16">
    <mergeCell ref="B25:E25"/>
    <mergeCell ref="B21:E21"/>
    <mergeCell ref="B12:E12"/>
    <mergeCell ref="B26:E26"/>
    <mergeCell ref="B3:B4"/>
    <mergeCell ref="D3:D4"/>
    <mergeCell ref="B14:E14"/>
    <mergeCell ref="B15:E15"/>
    <mergeCell ref="B16:E16"/>
    <mergeCell ref="B17:E17"/>
    <mergeCell ref="B18:E18"/>
    <mergeCell ref="B19:E19"/>
    <mergeCell ref="B20:D20"/>
    <mergeCell ref="B22:E22"/>
    <mergeCell ref="B23:E23"/>
    <mergeCell ref="B24:E24"/>
  </mergeCells>
  <conditionalFormatting sqref="B13">
    <cfRule type="containsText" dxfId="10" priority="9" operator="containsText" text="Compilare correttamente i Fogli precedenti">
      <formula>NOT(ISERROR(SEARCH("Compilare correttamente i Fogli precedenti",B13)))</formula>
    </cfRule>
    <cfRule type="containsText" dxfId="9" priority="10" operator="containsText" text="CHECK">
      <formula>NOT(ISERROR(SEARCH("CHECK",B13)))</formula>
    </cfRule>
    <cfRule type="containsText" dxfId="8" priority="11" operator="containsText" text="OK">
      <formula>NOT(ISERROR(SEARCH("OK",B13)))</formula>
    </cfRule>
  </conditionalFormatting>
  <conditionalFormatting sqref="E20">
    <cfRule type="containsText" dxfId="7" priority="7" operator="containsText" text="CHeck">
      <formula>NOT(ISERROR(SEARCH("CHeck",E20)))</formula>
    </cfRule>
    <cfRule type="cellIs" dxfId="6" priority="8" operator="greaterThan">
      <formula>0</formula>
    </cfRule>
  </conditionalFormatting>
  <conditionalFormatting sqref="E6">
    <cfRule type="containsText" dxfId="5" priority="1" operator="containsText" text="Rivedere Foglio 3_WP1">
      <formula>NOT(ISERROR(SEARCH("Rivedere Foglio 3_WP1",E6)))</formula>
    </cfRule>
    <cfRule type="containsText" dxfId="4" priority="2" operator="containsText" text="Completare descrizione progetto">
      <formula>NOT(ISERROR(SEARCH("Completare descrizione progetto",E6)))</formula>
    </cfRule>
    <cfRule type="containsText" dxfId="3" priority="3" operator="containsText" text="Rivedere Anagrafica">
      <formula>NOT(ISERROR(SEARCH("Rivedere Anagrafica",E6)))</formula>
    </cfRule>
    <cfRule type="containsText" dxfId="2" priority="4" operator="containsText" text="Rivedere Foglio 1">
      <formula>NOT(ISERROR(SEARCH("Rivedere Foglio 1",E6)))</formula>
    </cfRule>
    <cfRule type="containsText" dxfId="1" priority="5" operator="containsText" text="Rivedere Foglio 2">
      <formula>NOT(ISERROR(SEARCH("Rivedere Foglio 2",E6)))</formula>
    </cfRule>
    <cfRule type="containsText" dxfId="0" priority="6" operator="containsText" text="Rivedere Foglio 3_WP1">
      <formula>NOT(ISERROR(SEARCH("Rivedere Foglio 3_WP1",E6)))</formula>
    </cfRule>
  </conditionalFormatting>
  <printOptions horizontalCentered="1"/>
  <pageMargins left="0.11811023622047245" right="0.11811023622047245" top="0.11811023622047245" bottom="0.15748031496062992" header="0.15748031496062992" footer="0.11811023622047245"/>
  <pageSetup paperSize="9" fitToHeight="2" orientation="landscape" r:id="rId1"/>
  <headerFooter>
    <oddHeader>&amp;RFormulario Excel - Procedura ex DGR 459/2020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2:AF37"/>
  <sheetViews>
    <sheetView workbookViewId="0">
      <selection activeCell="K55" sqref="K55"/>
    </sheetView>
  </sheetViews>
  <sheetFormatPr defaultRowHeight="11.25" x14ac:dyDescent="0.2"/>
  <cols>
    <col min="7" max="7" width="24.5" customWidth="1"/>
    <col min="8" max="8" width="38.5" customWidth="1"/>
  </cols>
  <sheetData>
    <row r="22" spans="7:32" ht="12" thickBot="1" x14ac:dyDescent="0.25"/>
    <row r="23" spans="7:32" ht="12.75" thickTop="1" thickBot="1" x14ac:dyDescent="0.25">
      <c r="G23" s="516" t="s">
        <v>145</v>
      </c>
      <c r="H23" s="516" t="s">
        <v>153</v>
      </c>
      <c r="I23" s="512" t="s">
        <v>152</v>
      </c>
      <c r="J23" s="513"/>
      <c r="K23" s="513"/>
      <c r="L23" s="513"/>
      <c r="M23" s="513"/>
      <c r="N23" s="513"/>
      <c r="O23" s="513"/>
      <c r="P23" s="513"/>
      <c r="Q23" s="513"/>
      <c r="R23" s="513"/>
      <c r="S23" s="513"/>
      <c r="T23" s="514"/>
      <c r="U23" s="515" t="s">
        <v>152</v>
      </c>
      <c r="V23" s="515"/>
      <c r="W23" s="515"/>
      <c r="X23" s="515"/>
      <c r="Y23" s="515"/>
      <c r="Z23" s="515"/>
      <c r="AA23" s="515"/>
      <c r="AB23" s="515"/>
      <c r="AC23" s="515"/>
      <c r="AD23" s="515"/>
      <c r="AE23" s="515"/>
      <c r="AF23" s="515"/>
    </row>
    <row r="24" spans="7:32" ht="12.75" thickTop="1" thickBot="1" x14ac:dyDescent="0.25">
      <c r="G24" s="517"/>
      <c r="H24" s="517"/>
      <c r="I24" s="137" t="s">
        <v>10</v>
      </c>
      <c r="J24" s="138" t="s">
        <v>11</v>
      </c>
      <c r="K24" s="138" t="s">
        <v>12</v>
      </c>
      <c r="L24" s="138" t="s">
        <v>13</v>
      </c>
      <c r="M24" s="138" t="s">
        <v>14</v>
      </c>
      <c r="N24" s="138" t="s">
        <v>15</v>
      </c>
      <c r="O24" s="138" t="s">
        <v>16</v>
      </c>
      <c r="P24" s="138" t="s">
        <v>17</v>
      </c>
      <c r="Q24" s="138" t="s">
        <v>18</v>
      </c>
      <c r="R24" s="138" t="s">
        <v>19</v>
      </c>
      <c r="S24" s="138" t="s">
        <v>20</v>
      </c>
      <c r="T24" s="139" t="s">
        <v>21</v>
      </c>
      <c r="U24" s="136" t="s">
        <v>22</v>
      </c>
      <c r="V24" s="136" t="s">
        <v>23</v>
      </c>
      <c r="W24" s="136" t="s">
        <v>24</v>
      </c>
      <c r="X24" s="136" t="s">
        <v>25</v>
      </c>
      <c r="Y24" s="136" t="s">
        <v>26</v>
      </c>
      <c r="Z24" s="136" t="s">
        <v>27</v>
      </c>
      <c r="AA24" s="136" t="s">
        <v>146</v>
      </c>
      <c r="AB24" s="136" t="s">
        <v>147</v>
      </c>
      <c r="AC24" s="136" t="s">
        <v>148</v>
      </c>
      <c r="AD24" s="136" t="s">
        <v>149</v>
      </c>
      <c r="AE24" s="136" t="s">
        <v>150</v>
      </c>
      <c r="AF24" s="136" t="s">
        <v>151</v>
      </c>
    </row>
    <row r="25" spans="7:32" ht="12" thickTop="1" x14ac:dyDescent="0.2">
      <c r="G25" s="140"/>
      <c r="H25" s="141"/>
      <c r="I25" s="141"/>
      <c r="J25" s="141"/>
      <c r="K25" s="141"/>
      <c r="L25" s="141"/>
      <c r="M25" s="141"/>
      <c r="N25" s="141"/>
      <c r="O25" s="141"/>
      <c r="P25" s="141"/>
      <c r="Q25" s="141"/>
      <c r="R25" s="141"/>
      <c r="S25" s="141"/>
      <c r="T25" s="142"/>
    </row>
    <row r="26" spans="7:32" x14ac:dyDescent="0.2">
      <c r="G26" s="143"/>
      <c r="H26" s="144"/>
      <c r="I26" s="144"/>
      <c r="J26" s="144"/>
      <c r="K26" s="144"/>
      <c r="L26" s="144"/>
      <c r="M26" s="144"/>
      <c r="N26" s="144"/>
      <c r="O26" s="144"/>
      <c r="P26" s="144"/>
      <c r="Q26" s="144"/>
      <c r="R26" s="144"/>
      <c r="S26" s="144"/>
      <c r="T26" s="145"/>
    </row>
    <row r="27" spans="7:32" x14ac:dyDescent="0.2">
      <c r="G27" s="143"/>
      <c r="H27" s="144"/>
      <c r="I27" s="144"/>
      <c r="J27" s="144"/>
      <c r="K27" s="144"/>
      <c r="L27" s="144"/>
      <c r="M27" s="144"/>
      <c r="N27" s="144"/>
      <c r="O27" s="144"/>
      <c r="P27" s="144"/>
      <c r="Q27" s="144"/>
      <c r="R27" s="144"/>
      <c r="S27" s="144"/>
      <c r="T27" s="145"/>
    </row>
    <row r="28" spans="7:32" x14ac:dyDescent="0.2">
      <c r="G28" s="143"/>
      <c r="H28" s="144"/>
      <c r="I28" s="144"/>
      <c r="J28" s="144"/>
      <c r="K28" s="144"/>
      <c r="L28" s="144"/>
      <c r="M28" s="144"/>
      <c r="N28" s="144"/>
      <c r="O28" s="144"/>
      <c r="P28" s="144"/>
      <c r="Q28" s="144"/>
      <c r="R28" s="144"/>
      <c r="S28" s="144"/>
      <c r="T28" s="145"/>
    </row>
    <row r="29" spans="7:32" x14ac:dyDescent="0.2">
      <c r="G29" s="143"/>
      <c r="H29" s="144"/>
      <c r="I29" s="144"/>
      <c r="J29" s="144"/>
      <c r="K29" s="144"/>
      <c r="L29" s="144"/>
      <c r="M29" s="144"/>
      <c r="N29" s="144"/>
      <c r="O29" s="144"/>
      <c r="P29" s="144"/>
      <c r="Q29" s="144"/>
      <c r="R29" s="144"/>
      <c r="S29" s="144"/>
      <c r="T29" s="145"/>
    </row>
    <row r="30" spans="7:32" x14ac:dyDescent="0.2">
      <c r="G30" s="143"/>
      <c r="H30" s="144"/>
      <c r="I30" s="144"/>
      <c r="J30" s="144"/>
      <c r="K30" s="144"/>
      <c r="L30" s="144"/>
      <c r="M30" s="144"/>
      <c r="N30" s="144"/>
      <c r="O30" s="144"/>
      <c r="P30" s="144"/>
      <c r="Q30" s="144"/>
      <c r="R30" s="144"/>
      <c r="S30" s="144"/>
      <c r="T30" s="145"/>
    </row>
    <row r="31" spans="7:32" x14ac:dyDescent="0.2">
      <c r="G31" s="143"/>
      <c r="H31" s="144"/>
      <c r="I31" s="144"/>
      <c r="J31" s="144"/>
      <c r="K31" s="144"/>
      <c r="L31" s="144"/>
      <c r="M31" s="144"/>
      <c r="N31" s="144"/>
      <c r="O31" s="144"/>
      <c r="P31" s="144"/>
      <c r="Q31" s="144"/>
      <c r="R31" s="144"/>
      <c r="S31" s="144"/>
      <c r="T31" s="145"/>
    </row>
    <row r="32" spans="7:32" x14ac:dyDescent="0.2">
      <c r="G32" s="143"/>
      <c r="H32" s="144"/>
      <c r="I32" s="144"/>
      <c r="J32" s="144"/>
      <c r="K32" s="144"/>
      <c r="L32" s="144"/>
      <c r="M32" s="144"/>
      <c r="N32" s="144"/>
      <c r="O32" s="144"/>
      <c r="P32" s="144"/>
      <c r="Q32" s="144"/>
      <c r="R32" s="144"/>
      <c r="S32" s="144"/>
      <c r="T32" s="145"/>
    </row>
    <row r="33" spans="7:20" x14ac:dyDescent="0.2">
      <c r="G33" s="143"/>
      <c r="H33" s="144"/>
      <c r="I33" s="144"/>
      <c r="J33" s="144"/>
      <c r="K33" s="144"/>
      <c r="L33" s="144"/>
      <c r="M33" s="144"/>
      <c r="N33" s="144"/>
      <c r="O33" s="144"/>
      <c r="P33" s="144"/>
      <c r="Q33" s="144"/>
      <c r="R33" s="144"/>
      <c r="S33" s="144"/>
      <c r="T33" s="145"/>
    </row>
    <row r="34" spans="7:20" x14ac:dyDescent="0.2">
      <c r="G34" s="143"/>
      <c r="H34" s="144"/>
      <c r="I34" s="144"/>
      <c r="J34" s="144"/>
      <c r="K34" s="144"/>
      <c r="L34" s="144"/>
      <c r="M34" s="144"/>
      <c r="N34" s="144"/>
      <c r="O34" s="144"/>
      <c r="P34" s="144"/>
      <c r="Q34" s="144"/>
      <c r="R34" s="144"/>
      <c r="S34" s="144"/>
      <c r="T34" s="145"/>
    </row>
    <row r="35" spans="7:20" x14ac:dyDescent="0.2">
      <c r="G35" s="143"/>
      <c r="H35" s="144"/>
      <c r="I35" s="144"/>
      <c r="J35" s="144"/>
      <c r="K35" s="144"/>
      <c r="L35" s="144"/>
      <c r="M35" s="144"/>
      <c r="N35" s="144"/>
      <c r="O35" s="144"/>
      <c r="P35" s="144"/>
      <c r="Q35" s="144"/>
      <c r="R35" s="144"/>
      <c r="S35" s="144"/>
      <c r="T35" s="145"/>
    </row>
    <row r="36" spans="7:20" ht="12" thickBot="1" x14ac:dyDescent="0.25">
      <c r="G36" s="146"/>
      <c r="H36" s="147"/>
      <c r="I36" s="147"/>
      <c r="J36" s="147"/>
      <c r="K36" s="147"/>
      <c r="L36" s="147"/>
      <c r="M36" s="147"/>
      <c r="N36" s="147"/>
      <c r="O36" s="147"/>
      <c r="P36" s="147"/>
      <c r="Q36" s="147"/>
      <c r="R36" s="147"/>
      <c r="S36" s="147"/>
      <c r="T36" s="148"/>
    </row>
    <row r="37" spans="7:20" ht="12" thickTop="1" x14ac:dyDescent="0.2"/>
  </sheetData>
  <mergeCells count="4">
    <mergeCell ref="I23:T23"/>
    <mergeCell ref="U23:AF23"/>
    <mergeCell ref="G23:G24"/>
    <mergeCell ref="H23:H24"/>
  </mergeCells>
  <phoneticPr fontId="13"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P48"/>
  <sheetViews>
    <sheetView topLeftCell="C16" zoomScale="90" zoomScaleNormal="90" workbookViewId="0">
      <selection activeCell="I42" sqref="I42"/>
    </sheetView>
  </sheetViews>
  <sheetFormatPr defaultRowHeight="11.25" x14ac:dyDescent="0.2"/>
  <cols>
    <col min="3" max="3" width="23.5" customWidth="1"/>
    <col min="4" max="4" width="27.33203125" customWidth="1"/>
    <col min="5" max="6" width="12.83203125" customWidth="1"/>
    <col min="8" max="8" width="40.6640625" customWidth="1"/>
    <col min="9" max="9" width="33.33203125" customWidth="1"/>
    <col min="10" max="10" width="5.1640625" customWidth="1"/>
    <col min="13" max="13" width="14" customWidth="1"/>
    <col min="14" max="14" width="14.33203125" customWidth="1"/>
    <col min="15" max="15" width="15.6640625" customWidth="1"/>
  </cols>
  <sheetData>
    <row r="3" spans="3:16" ht="12" thickBot="1" x14ac:dyDescent="0.25"/>
    <row r="4" spans="3:16" ht="49.5" thickTop="1" thickBot="1" x14ac:dyDescent="0.25">
      <c r="K4" s="37" t="s">
        <v>51</v>
      </c>
      <c r="L4" s="518" t="s">
        <v>53</v>
      </c>
      <c r="M4" s="519"/>
      <c r="N4" s="518" t="s">
        <v>54</v>
      </c>
      <c r="O4" s="520"/>
    </row>
    <row r="5" spans="3:16" ht="36.75" thickBot="1" x14ac:dyDescent="0.25">
      <c r="C5" s="161" t="s">
        <v>186</v>
      </c>
      <c r="D5" s="88" t="s">
        <v>59</v>
      </c>
      <c r="F5" s="87" t="s">
        <v>79</v>
      </c>
      <c r="H5" s="86" t="s">
        <v>40</v>
      </c>
      <c r="I5" s="86" t="s">
        <v>44</v>
      </c>
      <c r="J5" s="86"/>
      <c r="K5" s="38" t="s">
        <v>52</v>
      </c>
      <c r="L5" s="39" t="s">
        <v>47</v>
      </c>
      <c r="M5" s="39" t="s">
        <v>48</v>
      </c>
      <c r="N5" s="39" t="s">
        <v>47</v>
      </c>
      <c r="O5" s="39" t="s">
        <v>49</v>
      </c>
    </row>
    <row r="6" spans="3:16" ht="13.5" thickTop="1" thickBot="1" x14ac:dyDescent="0.25">
      <c r="C6" s="160">
        <v>0.1</v>
      </c>
      <c r="D6" s="1" t="s">
        <v>183</v>
      </c>
      <c r="F6" s="2">
        <v>1498765</v>
      </c>
      <c r="H6" t="s">
        <v>41</v>
      </c>
      <c r="I6" s="1" t="s">
        <v>45</v>
      </c>
      <c r="J6" s="1"/>
      <c r="K6" s="31">
        <v>0.4</v>
      </c>
      <c r="L6" s="32">
        <v>0.5</v>
      </c>
      <c r="M6" s="34">
        <v>0.4</v>
      </c>
      <c r="N6" s="33">
        <v>0.1</v>
      </c>
      <c r="O6" s="36">
        <v>1</v>
      </c>
    </row>
    <row r="7" spans="3:16" ht="68.25" customHeight="1" thickTop="1" thickBot="1" x14ac:dyDescent="0.25">
      <c r="D7" s="1" t="s">
        <v>77</v>
      </c>
      <c r="H7" t="s">
        <v>42</v>
      </c>
      <c r="I7" s="1" t="s">
        <v>46</v>
      </c>
      <c r="J7" s="1"/>
      <c r="K7" s="40" t="s">
        <v>47</v>
      </c>
      <c r="L7" s="40" t="s">
        <v>50</v>
      </c>
      <c r="M7" s="40" t="s">
        <v>47</v>
      </c>
      <c r="N7" s="40" t="s">
        <v>49</v>
      </c>
      <c r="O7" s="40"/>
      <c r="P7" s="39" t="s">
        <v>49</v>
      </c>
    </row>
    <row r="8" spans="3:16" ht="13.5" thickTop="1" thickBot="1" x14ac:dyDescent="0.25">
      <c r="K8" s="25">
        <v>0.4</v>
      </c>
      <c r="L8" s="35">
        <v>0.4</v>
      </c>
      <c r="M8" s="26">
        <v>0.5</v>
      </c>
      <c r="N8" s="35">
        <v>0.9</v>
      </c>
      <c r="O8" s="27">
        <v>0.1</v>
      </c>
      <c r="P8" s="36">
        <v>1</v>
      </c>
    </row>
    <row r="9" spans="3:16" ht="12" thickTop="1" x14ac:dyDescent="0.2"/>
    <row r="13" spans="3:16" x14ac:dyDescent="0.2">
      <c r="C13" s="161" t="s">
        <v>191</v>
      </c>
    </row>
    <row r="14" spans="3:16" ht="12.75" x14ac:dyDescent="0.2">
      <c r="C14">
        <v>1</v>
      </c>
      <c r="O14" s="28"/>
    </row>
    <row r="15" spans="3:16" x14ac:dyDescent="0.2">
      <c r="C15">
        <f>1+C14</f>
        <v>2</v>
      </c>
      <c r="O15" s="29"/>
      <c r="P15" s="30"/>
    </row>
    <row r="16" spans="3:16" x14ac:dyDescent="0.2">
      <c r="C16">
        <f t="shared" ref="C16:C20" si="0">1+C15</f>
        <v>3</v>
      </c>
      <c r="O16" s="29"/>
      <c r="P16" s="30"/>
    </row>
    <row r="17" spans="3:15" x14ac:dyDescent="0.2">
      <c r="C17">
        <f t="shared" si="0"/>
        <v>4</v>
      </c>
      <c r="O17" s="30"/>
    </row>
    <row r="18" spans="3:15" x14ac:dyDescent="0.2">
      <c r="C18">
        <f t="shared" si="0"/>
        <v>5</v>
      </c>
    </row>
    <row r="19" spans="3:15" x14ac:dyDescent="0.2">
      <c r="C19">
        <f t="shared" si="0"/>
        <v>6</v>
      </c>
    </row>
    <row r="20" spans="3:15" x14ac:dyDescent="0.2">
      <c r="C20">
        <f t="shared" si="0"/>
        <v>7</v>
      </c>
    </row>
    <row r="32" spans="3:15" x14ac:dyDescent="0.2">
      <c r="H32" t="s">
        <v>154</v>
      </c>
      <c r="I32">
        <v>23721</v>
      </c>
    </row>
    <row r="33" spans="8:9" x14ac:dyDescent="0.2">
      <c r="H33" t="s">
        <v>155</v>
      </c>
      <c r="I33">
        <v>2</v>
      </c>
    </row>
    <row r="34" spans="8:9" x14ac:dyDescent="0.2">
      <c r="H34" t="s">
        <v>157</v>
      </c>
      <c r="I34">
        <v>7</v>
      </c>
    </row>
    <row r="35" spans="8:9" x14ac:dyDescent="0.2">
      <c r="H35" s="171" t="s">
        <v>158</v>
      </c>
      <c r="I35" s="172">
        <f>+I32*I33*I34</f>
        <v>332094</v>
      </c>
    </row>
    <row r="36" spans="8:9" x14ac:dyDescent="0.2">
      <c r="H36" t="s">
        <v>159</v>
      </c>
      <c r="I36">
        <v>3</v>
      </c>
    </row>
    <row r="37" spans="8:9" x14ac:dyDescent="0.2">
      <c r="H37" s="171" t="s">
        <v>156</v>
      </c>
      <c r="I37" s="172">
        <f>+I35*I36</f>
        <v>996282</v>
      </c>
    </row>
    <row r="40" spans="8:9" x14ac:dyDescent="0.2">
      <c r="H40" t="s">
        <v>160</v>
      </c>
      <c r="I40" s="149">
        <v>3500000</v>
      </c>
    </row>
    <row r="41" spans="8:9" x14ac:dyDescent="0.2">
      <c r="H41" t="s">
        <v>159</v>
      </c>
      <c r="I41">
        <v>3</v>
      </c>
    </row>
    <row r="42" spans="8:9" x14ac:dyDescent="0.2">
      <c r="H42" t="s">
        <v>161</v>
      </c>
      <c r="I42" s="149">
        <f>+I40/I41</f>
        <v>1166666.6666666667</v>
      </c>
    </row>
    <row r="43" spans="8:9" x14ac:dyDescent="0.2">
      <c r="I43" s="149"/>
    </row>
    <row r="44" spans="8:9" x14ac:dyDescent="0.2">
      <c r="H44" t="s">
        <v>162</v>
      </c>
      <c r="I44" s="149">
        <f>+I42+I35</f>
        <v>1498760.6666666667</v>
      </c>
    </row>
    <row r="45" spans="8:9" x14ac:dyDescent="0.2">
      <c r="H45" t="s">
        <v>163</v>
      </c>
      <c r="I45" s="149">
        <v>1498765</v>
      </c>
    </row>
    <row r="46" spans="8:9" x14ac:dyDescent="0.2">
      <c r="I46" s="149">
        <f>+I45*3</f>
        <v>4496295</v>
      </c>
    </row>
    <row r="48" spans="8:9" x14ac:dyDescent="0.2">
      <c r="I48">
        <v>1166666.66666667</v>
      </c>
    </row>
  </sheetData>
  <mergeCells count="2">
    <mergeCell ref="L4:M4"/>
    <mergeCell ref="N4:O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9:K23"/>
  <sheetViews>
    <sheetView workbookViewId="0">
      <selection activeCell="H24" sqref="H24"/>
    </sheetView>
  </sheetViews>
  <sheetFormatPr defaultRowHeight="11.25" x14ac:dyDescent="0.2"/>
  <cols>
    <col min="1" max="6" width="9.33203125" style="62"/>
    <col min="7" max="7" width="30.5" style="62" customWidth="1"/>
    <col min="8" max="8" width="12.6640625" style="62" bestFit="1" customWidth="1"/>
    <col min="9" max="9" width="9.33203125" style="62"/>
    <col min="10" max="10" width="19" style="62" bestFit="1" customWidth="1"/>
    <col min="11" max="11" width="10.1640625" style="62" bestFit="1" customWidth="1"/>
    <col min="12" max="16384" width="9.33203125" style="62"/>
  </cols>
  <sheetData>
    <row r="9" spans="7:11" x14ac:dyDescent="0.2">
      <c r="G9" s="62" t="s">
        <v>213</v>
      </c>
      <c r="H9" s="62">
        <v>3500000</v>
      </c>
    </row>
    <row r="11" spans="7:11" x14ac:dyDescent="0.2">
      <c r="G11" s="62" t="s">
        <v>58</v>
      </c>
      <c r="I11" s="62" t="s">
        <v>214</v>
      </c>
    </row>
    <row r="12" spans="7:11" x14ac:dyDescent="0.2">
      <c r="G12" s="62" t="s">
        <v>185</v>
      </c>
      <c r="H12" s="236">
        <f>I12*H9</f>
        <v>350000</v>
      </c>
      <c r="I12" s="235">
        <v>0.1</v>
      </c>
      <c r="J12" s="62">
        <f>H12/3</f>
        <v>116666.66666666667</v>
      </c>
      <c r="K12" s="254">
        <f>+J12/J18</f>
        <v>0.10000000000000002</v>
      </c>
    </row>
    <row r="13" spans="7:11" x14ac:dyDescent="0.2">
      <c r="G13" s="62" t="s">
        <v>215</v>
      </c>
      <c r="H13" s="521">
        <f>1592500+603750</f>
        <v>2196250</v>
      </c>
      <c r="I13" s="235"/>
      <c r="J13" s="522">
        <f t="shared" ref="J13:J17" si="0">H13/3</f>
        <v>732083.33333333337</v>
      </c>
      <c r="K13" s="523">
        <f>+J13/J18</f>
        <v>0.62750000000000017</v>
      </c>
    </row>
    <row r="14" spans="7:11" x14ac:dyDescent="0.2">
      <c r="G14" s="62" t="s">
        <v>197</v>
      </c>
      <c r="H14" s="521"/>
      <c r="I14" s="235"/>
      <c r="J14" s="522">
        <f t="shared" si="0"/>
        <v>0</v>
      </c>
      <c r="K14" s="523"/>
    </row>
    <row r="15" spans="7:11" x14ac:dyDescent="0.2">
      <c r="G15" s="62" t="s">
        <v>218</v>
      </c>
      <c r="H15" s="236">
        <f>+I15*H9</f>
        <v>350000</v>
      </c>
      <c r="I15" s="235">
        <v>0.1</v>
      </c>
      <c r="J15" s="62">
        <f t="shared" si="0"/>
        <v>116666.66666666667</v>
      </c>
      <c r="K15" s="235"/>
    </row>
    <row r="16" spans="7:11" x14ac:dyDescent="0.2">
      <c r="G16" s="62" t="s">
        <v>216</v>
      </c>
      <c r="H16" s="236">
        <f>I16*H9</f>
        <v>525000</v>
      </c>
      <c r="I16" s="235">
        <v>0.15</v>
      </c>
      <c r="J16" s="62">
        <f t="shared" si="0"/>
        <v>175000</v>
      </c>
      <c r="K16" s="235"/>
    </row>
    <row r="17" spans="7:11" x14ac:dyDescent="0.2">
      <c r="G17" s="62" t="s">
        <v>217</v>
      </c>
      <c r="H17" s="238">
        <f>I17*H16</f>
        <v>78750</v>
      </c>
      <c r="I17" s="239">
        <v>0.15</v>
      </c>
      <c r="J17" s="62">
        <f t="shared" si="0"/>
        <v>26250</v>
      </c>
      <c r="K17" s="235"/>
    </row>
    <row r="18" spans="7:11" x14ac:dyDescent="0.2">
      <c r="H18" s="236">
        <f>SUM(H12:H17)</f>
        <v>3500000</v>
      </c>
      <c r="I18" s="235"/>
      <c r="J18" s="62">
        <f>SUM(J12:J17)</f>
        <v>1166666.6666666665</v>
      </c>
      <c r="K18" s="235"/>
    </row>
    <row r="19" spans="7:11" x14ac:dyDescent="0.2">
      <c r="H19" s="62">
        <f>+H9-H18</f>
        <v>0</v>
      </c>
      <c r="I19" s="235"/>
    </row>
    <row r="20" spans="7:11" x14ac:dyDescent="0.2">
      <c r="I20" s="235"/>
    </row>
    <row r="21" spans="7:11" x14ac:dyDescent="0.2">
      <c r="I21" s="235"/>
    </row>
    <row r="22" spans="7:11" x14ac:dyDescent="0.2">
      <c r="I22" s="235"/>
    </row>
    <row r="23" spans="7:11" x14ac:dyDescent="0.2">
      <c r="I23" s="149"/>
    </row>
  </sheetData>
  <mergeCells count="3">
    <mergeCell ref="H13:H14"/>
    <mergeCell ref="J13:J14"/>
    <mergeCell ref="K13:K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I48"/>
  <sheetViews>
    <sheetView showGridLines="0" tabSelected="1" view="pageBreakPreview" zoomScaleNormal="100" zoomScaleSheetLayoutView="100" workbookViewId="0">
      <selection activeCell="A13" sqref="A13:O15"/>
    </sheetView>
  </sheetViews>
  <sheetFormatPr defaultColWidth="9" defaultRowHeight="11.25" x14ac:dyDescent="0.2"/>
  <cols>
    <col min="2" max="2" width="30.5" customWidth="1"/>
    <col min="3" max="3" width="24.83203125" customWidth="1"/>
    <col min="4" max="4" width="40.5" customWidth="1"/>
    <col min="5" max="5" width="12.5" customWidth="1"/>
    <col min="7" max="9" width="5.83203125" customWidth="1"/>
  </cols>
  <sheetData>
    <row r="1" spans="2:9" ht="15.75" customHeight="1" thickTop="1" x14ac:dyDescent="0.2">
      <c r="B1" s="289" t="s">
        <v>117</v>
      </c>
      <c r="C1" s="290"/>
      <c r="D1" s="290"/>
      <c r="E1" s="290"/>
      <c r="F1" s="290"/>
      <c r="G1" s="290"/>
      <c r="H1" s="290"/>
      <c r="I1" s="291"/>
    </row>
    <row r="2" spans="2:9" x14ac:dyDescent="0.2">
      <c r="B2" s="292"/>
      <c r="C2" s="293"/>
      <c r="D2" s="293"/>
      <c r="E2" s="293"/>
      <c r="F2" s="293"/>
      <c r="G2" s="293"/>
      <c r="H2" s="293"/>
      <c r="I2" s="294"/>
    </row>
    <row r="3" spans="2:9" x14ac:dyDescent="0.2">
      <c r="B3" s="112"/>
      <c r="C3" s="45"/>
      <c r="D3" s="45"/>
      <c r="E3" s="45"/>
      <c r="F3" s="45"/>
      <c r="G3" s="45"/>
      <c r="H3" s="45"/>
      <c r="I3" s="113"/>
    </row>
    <row r="4" spans="2:9" ht="12.75" thickBot="1" x14ac:dyDescent="0.25">
      <c r="B4" s="285" t="s">
        <v>118</v>
      </c>
      <c r="C4" s="286"/>
      <c r="D4" s="286"/>
      <c r="E4" s="286"/>
      <c r="F4" s="286"/>
      <c r="G4" s="286"/>
      <c r="H4" s="286"/>
      <c r="I4" s="287"/>
    </row>
    <row r="5" spans="2:9" ht="28.5" customHeight="1" thickBot="1" x14ac:dyDescent="0.25">
      <c r="B5" s="295" t="s">
        <v>119</v>
      </c>
      <c r="C5" s="296"/>
      <c r="D5" s="114"/>
      <c r="E5" s="270" t="s">
        <v>120</v>
      </c>
      <c r="F5" s="271"/>
      <c r="G5" s="45"/>
      <c r="H5" s="45"/>
      <c r="I5" s="113"/>
    </row>
    <row r="6" spans="2:9" x14ac:dyDescent="0.2">
      <c r="B6" s="297" t="s">
        <v>121</v>
      </c>
      <c r="C6" s="115" t="s">
        <v>122</v>
      </c>
      <c r="D6" s="116"/>
      <c r="E6" s="270" t="s">
        <v>120</v>
      </c>
      <c r="F6" s="271"/>
      <c r="G6" s="45"/>
      <c r="H6" s="45"/>
      <c r="I6" s="113"/>
    </row>
    <row r="7" spans="2:9" x14ac:dyDescent="0.2">
      <c r="B7" s="298"/>
      <c r="C7" s="117" t="s">
        <v>123</v>
      </c>
      <c r="D7" s="118"/>
      <c r="E7" s="270" t="s">
        <v>120</v>
      </c>
      <c r="F7" s="271"/>
      <c r="G7" s="45"/>
      <c r="H7" s="45"/>
      <c r="I7" s="113"/>
    </row>
    <row r="8" spans="2:9" x14ac:dyDescent="0.2">
      <c r="B8" s="298"/>
      <c r="C8" s="117" t="s">
        <v>124</v>
      </c>
      <c r="D8" s="118"/>
      <c r="E8" s="270" t="s">
        <v>120</v>
      </c>
      <c r="F8" s="271"/>
      <c r="G8" s="45"/>
      <c r="H8" s="45"/>
      <c r="I8" s="113"/>
    </row>
    <row r="9" spans="2:9" ht="12" thickBot="1" x14ac:dyDescent="0.25">
      <c r="B9" s="299"/>
      <c r="C9" s="119" t="s">
        <v>125</v>
      </c>
      <c r="D9" s="120"/>
      <c r="E9" s="121"/>
      <c r="F9" s="45"/>
      <c r="G9" s="45"/>
      <c r="H9" s="45"/>
      <c r="I9" s="113"/>
    </row>
    <row r="10" spans="2:9" x14ac:dyDescent="0.2">
      <c r="B10" s="297" t="s">
        <v>126</v>
      </c>
      <c r="C10" s="115" t="s">
        <v>122</v>
      </c>
      <c r="D10" s="116"/>
      <c r="E10" s="270" t="s">
        <v>120</v>
      </c>
      <c r="F10" s="271"/>
      <c r="G10" s="45"/>
      <c r="H10" s="45"/>
      <c r="I10" s="113"/>
    </row>
    <row r="11" spans="2:9" x14ac:dyDescent="0.2">
      <c r="B11" s="298"/>
      <c r="C11" s="117" t="s">
        <v>123</v>
      </c>
      <c r="D11" s="118"/>
      <c r="E11" s="270" t="s">
        <v>120</v>
      </c>
      <c r="F11" s="271"/>
      <c r="G11" s="45"/>
      <c r="H11" s="45"/>
      <c r="I11" s="113"/>
    </row>
    <row r="12" spans="2:9" x14ac:dyDescent="0.2">
      <c r="B12" s="298"/>
      <c r="C12" s="117" t="s">
        <v>124</v>
      </c>
      <c r="D12" s="118"/>
      <c r="E12" s="270" t="s">
        <v>120</v>
      </c>
      <c r="F12" s="271"/>
      <c r="G12" s="45"/>
      <c r="H12" s="45"/>
      <c r="I12" s="113"/>
    </row>
    <row r="13" spans="2:9" ht="12" thickBot="1" x14ac:dyDescent="0.25">
      <c r="B13" s="299"/>
      <c r="C13" s="119" t="s">
        <v>125</v>
      </c>
      <c r="D13" s="120"/>
      <c r="E13" s="121"/>
      <c r="F13" s="45"/>
      <c r="G13" s="45"/>
      <c r="H13" s="45"/>
      <c r="I13" s="113"/>
    </row>
    <row r="14" spans="2:9" x14ac:dyDescent="0.2">
      <c r="B14" s="297" t="s">
        <v>127</v>
      </c>
      <c r="C14" s="115" t="s">
        <v>122</v>
      </c>
      <c r="D14" s="116"/>
      <c r="E14" s="270" t="s">
        <v>120</v>
      </c>
      <c r="F14" s="271"/>
      <c r="G14" s="45"/>
      <c r="H14" s="45"/>
      <c r="I14" s="113"/>
    </row>
    <row r="15" spans="2:9" x14ac:dyDescent="0.2">
      <c r="B15" s="298"/>
      <c r="C15" s="117" t="s">
        <v>123</v>
      </c>
      <c r="D15" s="118"/>
      <c r="E15" s="270" t="s">
        <v>120</v>
      </c>
      <c r="F15" s="271"/>
      <c r="G15" s="45"/>
      <c r="H15" s="45"/>
      <c r="I15" s="113"/>
    </row>
    <row r="16" spans="2:9" x14ac:dyDescent="0.2">
      <c r="B16" s="298"/>
      <c r="C16" s="117" t="s">
        <v>124</v>
      </c>
      <c r="D16" s="118"/>
      <c r="E16" s="270" t="s">
        <v>120</v>
      </c>
      <c r="F16" s="271"/>
      <c r="G16" s="45"/>
      <c r="H16" s="45"/>
      <c r="I16" s="113"/>
    </row>
    <row r="17" spans="2:9" ht="12" thickBot="1" x14ac:dyDescent="0.25">
      <c r="B17" s="299"/>
      <c r="C17" s="119" t="s">
        <v>125</v>
      </c>
      <c r="D17" s="120"/>
      <c r="E17" s="121"/>
      <c r="F17" s="122"/>
      <c r="G17" s="45"/>
      <c r="H17" s="45"/>
      <c r="I17" s="113"/>
    </row>
    <row r="18" spans="2:9" ht="12.75" thickBot="1" x14ac:dyDescent="0.25">
      <c r="B18" s="285" t="s">
        <v>128</v>
      </c>
      <c r="C18" s="286"/>
      <c r="D18" s="286"/>
      <c r="E18" s="286"/>
      <c r="F18" s="286"/>
      <c r="G18" s="286"/>
      <c r="H18" s="286"/>
      <c r="I18" s="287"/>
    </row>
    <row r="19" spans="2:9" ht="12" thickBot="1" x14ac:dyDescent="0.25">
      <c r="B19" s="123" t="s">
        <v>129</v>
      </c>
      <c r="C19" s="124"/>
      <c r="D19" s="270" t="s">
        <v>120</v>
      </c>
      <c r="E19" s="271"/>
      <c r="F19" s="45"/>
      <c r="G19" s="45"/>
      <c r="H19" s="45"/>
      <c r="I19" s="113"/>
    </row>
    <row r="20" spans="2:9" ht="12" thickBot="1" x14ac:dyDescent="0.25">
      <c r="B20" s="125" t="s">
        <v>130</v>
      </c>
      <c r="C20" s="124"/>
      <c r="D20" s="270" t="s">
        <v>120</v>
      </c>
      <c r="E20" s="271"/>
      <c r="F20" s="45"/>
      <c r="G20" s="45"/>
      <c r="H20" s="45"/>
      <c r="I20" s="113"/>
    </row>
    <row r="21" spans="2:9" ht="12.75" thickBot="1" x14ac:dyDescent="0.25">
      <c r="B21" s="126" t="s">
        <v>131</v>
      </c>
      <c r="C21" s="127"/>
      <c r="D21" s="127"/>
      <c r="E21" s="127"/>
      <c r="F21" s="127"/>
      <c r="G21" s="127"/>
      <c r="H21" s="127"/>
      <c r="I21" s="128"/>
    </row>
    <row r="22" spans="2:9" ht="18" customHeight="1" thickBot="1" x14ac:dyDescent="0.25">
      <c r="B22" s="123" t="s">
        <v>132</v>
      </c>
      <c r="C22" s="279"/>
      <c r="D22" s="280"/>
      <c r="E22" s="281"/>
      <c r="F22" s="270" t="s">
        <v>120</v>
      </c>
      <c r="G22" s="271"/>
      <c r="H22" s="271"/>
      <c r="I22" s="272"/>
    </row>
    <row r="23" spans="2:9" ht="18" customHeight="1" thickBot="1" x14ac:dyDescent="0.25">
      <c r="B23" s="129" t="s">
        <v>133</v>
      </c>
      <c r="C23" s="264"/>
      <c r="D23" s="265"/>
      <c r="E23" s="266"/>
      <c r="F23" s="270" t="s">
        <v>120</v>
      </c>
      <c r="G23" s="271"/>
      <c r="H23" s="271"/>
      <c r="I23" s="272"/>
    </row>
    <row r="24" spans="2:9" ht="18" customHeight="1" thickBot="1" x14ac:dyDescent="0.25">
      <c r="B24" s="129" t="s">
        <v>144</v>
      </c>
      <c r="C24" s="264"/>
      <c r="D24" s="265"/>
      <c r="E24" s="266"/>
      <c r="F24" s="270" t="s">
        <v>120</v>
      </c>
      <c r="G24" s="271"/>
      <c r="H24" s="271"/>
      <c r="I24" s="272"/>
    </row>
    <row r="25" spans="2:9" ht="18" customHeight="1" thickBot="1" x14ac:dyDescent="0.25">
      <c r="B25" s="129" t="s">
        <v>134</v>
      </c>
      <c r="C25" s="264"/>
      <c r="D25" s="265"/>
      <c r="E25" s="266"/>
      <c r="F25" s="270" t="s">
        <v>120</v>
      </c>
      <c r="G25" s="271"/>
      <c r="H25" s="271"/>
      <c r="I25" s="272"/>
    </row>
    <row r="26" spans="2:9" ht="18" customHeight="1" thickBot="1" x14ac:dyDescent="0.25">
      <c r="B26" s="129" t="s">
        <v>135</v>
      </c>
      <c r="C26" s="264"/>
      <c r="D26" s="265"/>
      <c r="E26" s="266"/>
      <c r="F26" s="270" t="s">
        <v>120</v>
      </c>
      <c r="G26" s="271"/>
      <c r="H26" s="271"/>
      <c r="I26" s="272"/>
    </row>
    <row r="27" spans="2:9" ht="18" customHeight="1" thickBot="1" x14ac:dyDescent="0.25">
      <c r="B27" s="129" t="s">
        <v>136</v>
      </c>
      <c r="C27" s="264"/>
      <c r="D27" s="265"/>
      <c r="E27" s="266"/>
      <c r="F27" s="270" t="s">
        <v>120</v>
      </c>
      <c r="G27" s="271"/>
      <c r="H27" s="271"/>
      <c r="I27" s="272"/>
    </row>
    <row r="28" spans="2:9" ht="18" customHeight="1" thickBot="1" x14ac:dyDescent="0.25">
      <c r="B28" s="129" t="s">
        <v>137</v>
      </c>
      <c r="C28" s="264"/>
      <c r="D28" s="265"/>
      <c r="E28" s="266"/>
      <c r="F28" s="45"/>
      <c r="G28" s="45"/>
      <c r="H28" s="45"/>
      <c r="I28" s="113"/>
    </row>
    <row r="29" spans="2:9" ht="18" customHeight="1" thickBot="1" x14ac:dyDescent="0.25">
      <c r="B29" s="129" t="s">
        <v>138</v>
      </c>
      <c r="C29" s="264"/>
      <c r="D29" s="265"/>
      <c r="E29" s="266"/>
      <c r="F29" s="270" t="s">
        <v>120</v>
      </c>
      <c r="G29" s="271"/>
      <c r="H29" s="271"/>
      <c r="I29" s="272"/>
    </row>
    <row r="30" spans="2:9" ht="18" customHeight="1" thickBot="1" x14ac:dyDescent="0.25">
      <c r="B30" s="129" t="s">
        <v>139</v>
      </c>
      <c r="C30" s="264"/>
      <c r="D30" s="265"/>
      <c r="E30" s="266"/>
      <c r="F30" s="45"/>
      <c r="G30" s="45"/>
      <c r="H30" s="45"/>
      <c r="I30" s="113"/>
    </row>
    <row r="31" spans="2:9" ht="18" customHeight="1" thickBot="1" x14ac:dyDescent="0.25">
      <c r="B31" s="129" t="s">
        <v>140</v>
      </c>
      <c r="C31" s="264"/>
      <c r="D31" s="265"/>
      <c r="E31" s="266"/>
      <c r="F31" s="45"/>
      <c r="G31" s="45"/>
      <c r="H31" s="45"/>
      <c r="I31" s="113"/>
    </row>
    <row r="32" spans="2:9" ht="18" customHeight="1" thickBot="1" x14ac:dyDescent="0.25">
      <c r="B32" s="129" t="s">
        <v>141</v>
      </c>
      <c r="C32" s="267"/>
      <c r="D32" s="268"/>
      <c r="E32" s="269"/>
      <c r="F32" s="270" t="s">
        <v>120</v>
      </c>
      <c r="G32" s="271"/>
      <c r="H32" s="271"/>
      <c r="I32" s="272"/>
    </row>
    <row r="33" spans="2:9" ht="12.75" thickBot="1" x14ac:dyDescent="0.25">
      <c r="B33" s="276" t="s">
        <v>142</v>
      </c>
      <c r="C33" s="277"/>
      <c r="D33" s="277"/>
      <c r="E33" s="277"/>
      <c r="F33" s="277"/>
      <c r="G33" s="277"/>
      <c r="H33" s="277"/>
      <c r="I33" s="278"/>
    </row>
    <row r="34" spans="2:9" ht="18" customHeight="1" thickBot="1" x14ac:dyDescent="0.25">
      <c r="B34" s="123" t="s">
        <v>132</v>
      </c>
      <c r="C34" s="279"/>
      <c r="D34" s="280"/>
      <c r="E34" s="281"/>
      <c r="F34" s="282" t="s">
        <v>120</v>
      </c>
      <c r="G34" s="283"/>
      <c r="H34" s="283"/>
      <c r="I34" s="284"/>
    </row>
    <row r="35" spans="2:9" ht="18" customHeight="1" thickBot="1" x14ac:dyDescent="0.25">
      <c r="B35" s="129" t="s">
        <v>133</v>
      </c>
      <c r="C35" s="264"/>
      <c r="D35" s="265"/>
      <c r="E35" s="266"/>
      <c r="F35" s="270" t="s">
        <v>120</v>
      </c>
      <c r="G35" s="271"/>
      <c r="H35" s="271"/>
      <c r="I35" s="272"/>
    </row>
    <row r="36" spans="2:9" ht="18" customHeight="1" thickBot="1" x14ac:dyDescent="0.25">
      <c r="B36" s="129" t="s">
        <v>144</v>
      </c>
      <c r="C36" s="264"/>
      <c r="D36" s="265"/>
      <c r="E36" s="266"/>
      <c r="F36" s="270" t="s">
        <v>120</v>
      </c>
      <c r="G36" s="271"/>
      <c r="H36" s="271"/>
      <c r="I36" s="272"/>
    </row>
    <row r="37" spans="2:9" ht="18" customHeight="1" thickBot="1" x14ac:dyDescent="0.25">
      <c r="B37" s="129" t="s">
        <v>134</v>
      </c>
      <c r="C37" s="264"/>
      <c r="D37" s="265"/>
      <c r="E37" s="266"/>
      <c r="F37" s="270" t="s">
        <v>120</v>
      </c>
      <c r="G37" s="271"/>
      <c r="H37" s="271"/>
      <c r="I37" s="272"/>
    </row>
    <row r="38" spans="2:9" ht="18" customHeight="1" thickBot="1" x14ac:dyDescent="0.25">
      <c r="B38" s="129" t="s">
        <v>135</v>
      </c>
      <c r="C38" s="264"/>
      <c r="D38" s="265"/>
      <c r="E38" s="266"/>
      <c r="F38" s="270" t="s">
        <v>120</v>
      </c>
      <c r="G38" s="271"/>
      <c r="H38" s="271"/>
      <c r="I38" s="272"/>
    </row>
    <row r="39" spans="2:9" ht="18" customHeight="1" thickBot="1" x14ac:dyDescent="0.25">
      <c r="B39" s="129" t="s">
        <v>136</v>
      </c>
      <c r="C39" s="264"/>
      <c r="D39" s="265"/>
      <c r="E39" s="266"/>
      <c r="F39" s="270" t="s">
        <v>120</v>
      </c>
      <c r="G39" s="271"/>
      <c r="H39" s="271"/>
      <c r="I39" s="272"/>
    </row>
    <row r="40" spans="2:9" ht="18" customHeight="1" thickBot="1" x14ac:dyDescent="0.25">
      <c r="B40" s="129" t="s">
        <v>137</v>
      </c>
      <c r="C40" s="264"/>
      <c r="D40" s="265"/>
      <c r="E40" s="266"/>
      <c r="F40" s="45"/>
      <c r="G40" s="45"/>
      <c r="H40" s="45"/>
      <c r="I40" s="113"/>
    </row>
    <row r="41" spans="2:9" ht="18" customHeight="1" thickBot="1" x14ac:dyDescent="0.25">
      <c r="B41" s="129" t="s">
        <v>138</v>
      </c>
      <c r="C41" s="264"/>
      <c r="D41" s="265"/>
      <c r="E41" s="266"/>
      <c r="F41" s="270" t="s">
        <v>120</v>
      </c>
      <c r="G41" s="271"/>
      <c r="H41" s="271"/>
      <c r="I41" s="272"/>
    </row>
    <row r="42" spans="2:9" ht="18" customHeight="1" thickBot="1" x14ac:dyDescent="0.25">
      <c r="B42" s="129" t="s">
        <v>139</v>
      </c>
      <c r="C42" s="264"/>
      <c r="D42" s="265"/>
      <c r="E42" s="266"/>
      <c r="F42" s="45"/>
      <c r="G42" s="45"/>
      <c r="H42" s="45"/>
      <c r="I42" s="113"/>
    </row>
    <row r="43" spans="2:9" ht="18" customHeight="1" thickBot="1" x14ac:dyDescent="0.25">
      <c r="B43" s="129" t="s">
        <v>140</v>
      </c>
      <c r="C43" s="264"/>
      <c r="D43" s="265"/>
      <c r="E43" s="266"/>
      <c r="F43" s="45"/>
      <c r="G43" s="45"/>
      <c r="H43" s="45"/>
      <c r="I43" s="113"/>
    </row>
    <row r="44" spans="2:9" ht="18" customHeight="1" thickBot="1" x14ac:dyDescent="0.25">
      <c r="B44" s="129" t="s">
        <v>141</v>
      </c>
      <c r="C44" s="267"/>
      <c r="D44" s="268"/>
      <c r="E44" s="269"/>
      <c r="F44" s="270" t="s">
        <v>120</v>
      </c>
      <c r="G44" s="271"/>
      <c r="H44" s="271"/>
      <c r="I44" s="272"/>
    </row>
    <row r="45" spans="2:9" ht="12.75" thickTop="1" thickBot="1" x14ac:dyDescent="0.25">
      <c r="B45" s="273"/>
      <c r="C45" s="274"/>
      <c r="D45" s="274"/>
      <c r="E45" s="274"/>
      <c r="F45" s="274"/>
      <c r="G45" s="274"/>
      <c r="H45" s="274"/>
      <c r="I45" s="275"/>
    </row>
    <row r="46" spans="2:9" ht="12" thickTop="1" x14ac:dyDescent="0.2">
      <c r="B46" s="262" t="str">
        <f>IF(AND(D5&lt;&gt;"",D6&lt;&gt;"",D7&lt;&gt;"",D8&lt;&gt;"",D10&lt;&gt;"",D11&lt;&gt;"",D12&lt;&gt;"",D14&lt;&gt;"",D15&lt;&gt;"",D16&lt;&gt;"",C19&lt;&gt;"",C20&lt;&gt;"",C22&lt;&gt;"",C23&lt;&gt;"",C24&lt;&gt;"",C25&lt;&gt;"",C26&lt;&gt;"",C27&lt;&gt;"",C29&lt;&gt;"",C32&lt;&gt;"",C34&lt;&gt;"",C35&lt;&gt;"",C36&lt;&gt;"",C37&lt;&gt;"",C38&lt;&gt;"",C39&lt;&gt;"",C41&lt;&gt;"",C44&lt;&gt;""),"OK","Completare")</f>
        <v>Completare</v>
      </c>
      <c r="C46" s="262"/>
      <c r="D46" s="262"/>
      <c r="E46" s="262"/>
      <c r="F46" s="262"/>
      <c r="G46" s="262"/>
      <c r="H46" s="262"/>
      <c r="I46" s="262"/>
    </row>
    <row r="47" spans="2:9" x14ac:dyDescent="0.2">
      <c r="B47" s="263" t="str">
        <f>IF(B46&lt;&gt;"OK","Completare la compilazione della presente sezione",IF(B46="OK","OK"))</f>
        <v>Completare la compilazione della presente sezione</v>
      </c>
      <c r="C47" s="263"/>
      <c r="D47" s="263"/>
      <c r="E47" s="263"/>
      <c r="F47" s="263"/>
      <c r="G47" s="263"/>
      <c r="H47" s="263"/>
      <c r="I47" s="263"/>
    </row>
    <row r="48" spans="2:9" ht="41.25" customHeight="1" x14ac:dyDescent="0.2">
      <c r="B48" s="288" t="s">
        <v>227</v>
      </c>
      <c r="C48" s="288"/>
      <c r="D48" s="288"/>
      <c r="E48" s="288"/>
      <c r="F48" s="288"/>
      <c r="G48" s="288"/>
      <c r="H48" s="288"/>
      <c r="I48" s="288"/>
    </row>
  </sheetData>
  <sheetProtection algorithmName="SHA-512" hashValue="waRa7jGfVUYCzlc1VygN01WMws8goI67wRw0AkLdztmoNVa0ZjivkwG2QBaP7kLsoze5SWc3Mxd8Q6AkA+xMpg==" saltValue="0Ypx7lnmVsB5iiKyY4XsFA==" spinCount="100000" sheet="1" formatColumns="0" formatRows="0"/>
  <mergeCells count="62">
    <mergeCell ref="B48:I48"/>
    <mergeCell ref="B1:I2"/>
    <mergeCell ref="B4:I4"/>
    <mergeCell ref="B5:C5"/>
    <mergeCell ref="E5:F5"/>
    <mergeCell ref="B6:B9"/>
    <mergeCell ref="E6:F6"/>
    <mergeCell ref="E7:F7"/>
    <mergeCell ref="E8:F8"/>
    <mergeCell ref="C23:E23"/>
    <mergeCell ref="F23:I23"/>
    <mergeCell ref="B10:B13"/>
    <mergeCell ref="E10:F10"/>
    <mergeCell ref="E11:F11"/>
    <mergeCell ref="E12:F12"/>
    <mergeCell ref="B14:B17"/>
    <mergeCell ref="E14:F14"/>
    <mergeCell ref="E15:F15"/>
    <mergeCell ref="E16:F16"/>
    <mergeCell ref="B18:I18"/>
    <mergeCell ref="D19:E19"/>
    <mergeCell ref="D20:E20"/>
    <mergeCell ref="C22:E22"/>
    <mergeCell ref="F22:I22"/>
    <mergeCell ref="C30:E30"/>
    <mergeCell ref="C24:E24"/>
    <mergeCell ref="F24:I24"/>
    <mergeCell ref="C25:E25"/>
    <mergeCell ref="F25:I25"/>
    <mergeCell ref="C26:E26"/>
    <mergeCell ref="F26:I26"/>
    <mergeCell ref="C27:E27"/>
    <mergeCell ref="F27:I27"/>
    <mergeCell ref="C28:E28"/>
    <mergeCell ref="C29:E29"/>
    <mergeCell ref="F29:I29"/>
    <mergeCell ref="C31:E31"/>
    <mergeCell ref="C32:E32"/>
    <mergeCell ref="F32:I32"/>
    <mergeCell ref="B33:I33"/>
    <mergeCell ref="C34:E34"/>
    <mergeCell ref="F34:I34"/>
    <mergeCell ref="C41:E41"/>
    <mergeCell ref="F41:I41"/>
    <mergeCell ref="C35:E35"/>
    <mergeCell ref="F35:I35"/>
    <mergeCell ref="C36:E36"/>
    <mergeCell ref="F36:I36"/>
    <mergeCell ref="C37:E37"/>
    <mergeCell ref="F37:I37"/>
    <mergeCell ref="C38:E38"/>
    <mergeCell ref="F38:I38"/>
    <mergeCell ref="C39:E39"/>
    <mergeCell ref="F39:I39"/>
    <mergeCell ref="C40:E40"/>
    <mergeCell ref="B46:I46"/>
    <mergeCell ref="B47:I47"/>
    <mergeCell ref="C42:E42"/>
    <mergeCell ref="C43:E43"/>
    <mergeCell ref="C44:E44"/>
    <mergeCell ref="F44:I44"/>
    <mergeCell ref="B45:I45"/>
  </mergeCells>
  <conditionalFormatting sqref="E13 E17 E5:E9">
    <cfRule type="containsText" dxfId="149" priority="26" operator="containsText" text="Inserire le informazioni richieste">
      <formula>NOT(ISERROR(SEARCH("Inserire le informazioni richieste",E5)))</formula>
    </cfRule>
  </conditionalFormatting>
  <conditionalFormatting sqref="E10:E12">
    <cfRule type="containsText" dxfId="148" priority="25" operator="containsText" text="Inserire le informazioni richieste">
      <formula>NOT(ISERROR(SEARCH("Inserire le informazioni richieste",E10)))</formula>
    </cfRule>
  </conditionalFormatting>
  <conditionalFormatting sqref="E14">
    <cfRule type="containsText" dxfId="147" priority="24" operator="containsText" text="Inserire le informazioni richieste">
      <formula>NOT(ISERROR(SEARCH("Inserire le informazioni richieste",E14)))</formula>
    </cfRule>
  </conditionalFormatting>
  <conditionalFormatting sqref="E15">
    <cfRule type="containsText" dxfId="146" priority="23" operator="containsText" text="Inserire le informazioni richieste">
      <formula>NOT(ISERROR(SEARCH("Inserire le informazioni richieste",E15)))</formula>
    </cfRule>
  </conditionalFormatting>
  <conditionalFormatting sqref="E16">
    <cfRule type="containsText" dxfId="145" priority="22" operator="containsText" text="Inserire le informazioni richieste">
      <formula>NOT(ISERROR(SEARCH("Inserire le informazioni richieste",E16)))</formula>
    </cfRule>
  </conditionalFormatting>
  <conditionalFormatting sqref="D19">
    <cfRule type="containsText" dxfId="144" priority="21" operator="containsText" text="Inserire le informazioni richieste">
      <formula>NOT(ISERROR(SEARCH("Inserire le informazioni richieste",D19)))</formula>
    </cfRule>
  </conditionalFormatting>
  <conditionalFormatting sqref="D20">
    <cfRule type="containsText" dxfId="143" priority="20" operator="containsText" text="Inserire le informazioni richieste">
      <formula>NOT(ISERROR(SEARCH("Inserire le informazioni richieste",D20)))</formula>
    </cfRule>
  </conditionalFormatting>
  <conditionalFormatting sqref="F22:F27">
    <cfRule type="containsText" dxfId="142" priority="19" operator="containsText" text="Inserire le informazioni richieste">
      <formula>NOT(ISERROR(SEARCH("Inserire le informazioni richieste",F22)))</formula>
    </cfRule>
  </conditionalFormatting>
  <conditionalFormatting sqref="F29">
    <cfRule type="containsText" dxfId="141" priority="18" operator="containsText" text="Inserire le informazioni richieste">
      <formula>NOT(ISERROR(SEARCH("Inserire le informazioni richieste",F29)))</formula>
    </cfRule>
  </conditionalFormatting>
  <conditionalFormatting sqref="F32">
    <cfRule type="containsText" dxfId="140" priority="17" operator="containsText" text="Inserire le informazioni richieste">
      <formula>NOT(ISERROR(SEARCH("Inserire le informazioni richieste",F32)))</formula>
    </cfRule>
  </conditionalFormatting>
  <conditionalFormatting sqref="F34:F35 F37">
    <cfRule type="containsText" dxfId="139" priority="13" operator="containsText" text="Inserire le informazioni richieste">
      <formula>NOT(ISERROR(SEARCH("Inserire le informazioni richieste",F34)))</formula>
    </cfRule>
  </conditionalFormatting>
  <conditionalFormatting sqref="B47">
    <cfRule type="containsText" dxfId="138" priority="10" operator="containsText" text="OK">
      <formula>NOT(ISERROR(SEARCH("OK",B47)))</formula>
    </cfRule>
    <cfRule type="containsText" dxfId="137" priority="11" operator="containsText" text="Completare la compilazione della presente sezione">
      <formula>NOT(ISERROR(SEARCH("Completare la compilazione della presente sezione",B47)))</formula>
    </cfRule>
  </conditionalFormatting>
  <conditionalFormatting sqref="F36">
    <cfRule type="containsText" dxfId="136" priority="9" operator="containsText" text="Inserire le informazioni richieste">
      <formula>NOT(ISERROR(SEARCH("Inserire le informazioni richieste",F36)))</formula>
    </cfRule>
  </conditionalFormatting>
  <conditionalFormatting sqref="F38">
    <cfRule type="containsText" dxfId="135" priority="8" operator="containsText" text="Inserire le informazioni richieste">
      <formula>NOT(ISERROR(SEARCH("Inserire le informazioni richieste",F38)))</formula>
    </cfRule>
  </conditionalFormatting>
  <conditionalFormatting sqref="F39">
    <cfRule type="containsText" dxfId="134" priority="7" operator="containsText" text="Inserire le informazioni richieste">
      <formula>NOT(ISERROR(SEARCH("Inserire le informazioni richieste",F39)))</formula>
    </cfRule>
  </conditionalFormatting>
  <conditionalFormatting sqref="F41">
    <cfRule type="containsText" dxfId="133" priority="6" operator="containsText" text="Inserire le informazioni richieste">
      <formula>NOT(ISERROR(SEARCH("Inserire le informazioni richieste",F41)))</formula>
    </cfRule>
  </conditionalFormatting>
  <conditionalFormatting sqref="F44">
    <cfRule type="containsText" dxfId="132" priority="5" operator="containsText" text="Inserire le informazioni richieste">
      <formula>NOT(ISERROR(SEARCH("Inserire le informazioni richieste",F44)))</formula>
    </cfRule>
  </conditionalFormatting>
  <conditionalFormatting sqref="B46">
    <cfRule type="containsText" dxfId="131" priority="3" operator="containsText" text="OK">
      <formula>NOT(ISERROR(SEARCH("OK",B46)))</formula>
    </cfRule>
    <cfRule type="containsText" dxfId="130" priority="4" operator="containsText" text="Completare la compilazione della presente sezione">
      <formula>NOT(ISERROR(SEARCH("Completare la compilazione della presente sezione",B46)))</formula>
    </cfRule>
  </conditionalFormatting>
  <conditionalFormatting sqref="B46:I46">
    <cfRule type="containsText" dxfId="129" priority="1" operator="containsText" text="Completare">
      <formula>NOT(ISERROR(SEARCH("Completare",B46)))</formula>
    </cfRule>
  </conditionalFormatting>
  <printOptions horizontalCentered="1"/>
  <pageMargins left="0.11811023622047245" right="0.11811023622047245" top="0.11811023622047245" bottom="0.15748031496062992" header="0.15748031496062992" footer="0.11811023622047245"/>
  <pageSetup paperSize="9" fitToHeight="2" orientation="landscape" r:id="rId1"/>
  <headerFooter>
    <oddHeader>&amp;RFormulario Excel - Procedura ex DGR 459/2020</oddHead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C1:G24"/>
  <sheetViews>
    <sheetView showGridLines="0" tabSelected="1" view="pageBreakPreview" zoomScaleNormal="100" zoomScaleSheetLayoutView="100" workbookViewId="0">
      <pane xSplit="2" ySplit="1" topLeftCell="C2" activePane="bottomRight" state="frozenSplit"/>
      <selection activeCell="A13" sqref="A13:O15"/>
      <selection pane="topRight" activeCell="A13" sqref="A13:O15"/>
      <selection pane="bottomLeft" activeCell="A13" sqref="A13:O15"/>
      <selection pane="bottomRight" activeCell="A13" sqref="A13:O15"/>
    </sheetView>
  </sheetViews>
  <sheetFormatPr defaultRowHeight="11.25" x14ac:dyDescent="0.2"/>
  <cols>
    <col min="3" max="3" width="60.6640625" customWidth="1"/>
    <col min="4" max="4" width="106.6640625" customWidth="1"/>
    <col min="5" max="5" width="8.83203125" customWidth="1"/>
    <col min="6" max="6" width="12.83203125" customWidth="1"/>
  </cols>
  <sheetData>
    <row r="1" spans="3:7" ht="15.75" x14ac:dyDescent="0.25">
      <c r="C1" s="300" t="s">
        <v>212</v>
      </c>
      <c r="D1" s="300"/>
      <c r="E1" s="300"/>
      <c r="F1" s="300"/>
      <c r="G1" s="130"/>
    </row>
    <row r="2" spans="3:7" ht="34.5" customHeight="1" thickBot="1" x14ac:dyDescent="0.25">
      <c r="C2" s="60"/>
      <c r="D2" s="60"/>
      <c r="E2" s="131" t="s">
        <v>143</v>
      </c>
      <c r="F2" s="131" t="s">
        <v>8</v>
      </c>
      <c r="G2" s="60"/>
    </row>
    <row r="3" spans="3:7" ht="85.5" customHeight="1" thickTop="1" thickBot="1" x14ac:dyDescent="0.25">
      <c r="C3" s="233" t="s">
        <v>164</v>
      </c>
      <c r="D3" s="132"/>
      <c r="E3" s="133">
        <v>3000</v>
      </c>
      <c r="F3" s="134" t="str">
        <f>IF(D3="","Inserire le informazioni richieste",IF(AND(D3&lt;&gt;"",E3&lt;=G3),"Ridurre il testo riportato","OK"))</f>
        <v>Inserire le informazioni richieste</v>
      </c>
      <c r="G3" s="135">
        <f>LEN(D3)</f>
        <v>0</v>
      </c>
    </row>
    <row r="4" spans="3:7" ht="68.25" customHeight="1" thickTop="1" thickBot="1" x14ac:dyDescent="0.25">
      <c r="C4" s="233" t="s">
        <v>165</v>
      </c>
      <c r="D4" s="132"/>
      <c r="E4" s="133">
        <v>8000</v>
      </c>
      <c r="F4" s="134" t="str">
        <f t="shared" ref="F4:F22" si="0">IF(D4="","Inserire le informazioni richieste",IF(AND(D4&lt;&gt;"",E4&lt;=G4),"Ridurre il testo riportato","OK"))</f>
        <v>Inserire le informazioni richieste</v>
      </c>
      <c r="G4" s="135">
        <f t="shared" ref="G4:G22" si="1">LEN(D4)</f>
        <v>0</v>
      </c>
    </row>
    <row r="5" spans="3:7" ht="35.25" thickTop="1" thickBot="1" x14ac:dyDescent="0.25">
      <c r="C5" s="233" t="s">
        <v>166</v>
      </c>
      <c r="D5" s="132"/>
      <c r="E5" s="133">
        <v>4000</v>
      </c>
      <c r="F5" s="134" t="str">
        <f t="shared" si="0"/>
        <v>Inserire le informazioni richieste</v>
      </c>
      <c r="G5" s="135">
        <f t="shared" si="1"/>
        <v>0</v>
      </c>
    </row>
    <row r="6" spans="3:7" ht="78" customHeight="1" thickTop="1" thickBot="1" x14ac:dyDescent="0.25">
      <c r="C6" s="233" t="s">
        <v>167</v>
      </c>
      <c r="D6" s="132"/>
      <c r="E6" s="133">
        <v>6000</v>
      </c>
      <c r="F6" s="134" t="str">
        <f t="shared" si="0"/>
        <v>Inserire le informazioni richieste</v>
      </c>
      <c r="G6" s="135">
        <f t="shared" si="1"/>
        <v>0</v>
      </c>
    </row>
    <row r="7" spans="3:7" ht="78" customHeight="1" thickTop="1" thickBot="1" x14ac:dyDescent="0.25">
      <c r="C7" s="233" t="s">
        <v>168</v>
      </c>
      <c r="D7" s="132"/>
      <c r="E7" s="133">
        <v>5000</v>
      </c>
      <c r="F7" s="134" t="str">
        <f t="shared" si="0"/>
        <v>Inserire le informazioni richieste</v>
      </c>
      <c r="G7" s="135">
        <f t="shared" si="1"/>
        <v>0</v>
      </c>
    </row>
    <row r="8" spans="3:7" ht="54.95" customHeight="1" thickTop="1" thickBot="1" x14ac:dyDescent="0.25">
      <c r="C8" s="233" t="s">
        <v>169</v>
      </c>
      <c r="D8" s="132"/>
      <c r="E8" s="133">
        <v>6000</v>
      </c>
      <c r="F8" s="134" t="str">
        <f t="shared" si="0"/>
        <v>Inserire le informazioni richieste</v>
      </c>
      <c r="G8" s="135">
        <f t="shared" si="1"/>
        <v>0</v>
      </c>
    </row>
    <row r="9" spans="3:7" ht="54.95" customHeight="1" thickTop="1" thickBot="1" x14ac:dyDescent="0.25">
      <c r="C9" s="233" t="s">
        <v>170</v>
      </c>
      <c r="D9" s="132"/>
      <c r="E9" s="133">
        <v>2000</v>
      </c>
      <c r="F9" s="134" t="str">
        <f t="shared" si="0"/>
        <v>Inserire le informazioni richieste</v>
      </c>
      <c r="G9" s="135">
        <f t="shared" si="1"/>
        <v>0</v>
      </c>
    </row>
    <row r="10" spans="3:7" ht="54.95" customHeight="1" thickTop="1" thickBot="1" x14ac:dyDescent="0.25">
      <c r="C10" s="233" t="s">
        <v>171</v>
      </c>
      <c r="D10" s="132"/>
      <c r="E10" s="133">
        <v>3000</v>
      </c>
      <c r="F10" s="134" t="str">
        <f t="shared" si="0"/>
        <v>Inserire le informazioni richieste</v>
      </c>
      <c r="G10" s="135">
        <f t="shared" si="1"/>
        <v>0</v>
      </c>
    </row>
    <row r="11" spans="3:7" ht="54.95" customHeight="1" thickTop="1" thickBot="1" x14ac:dyDescent="0.25">
      <c r="C11" s="233" t="s">
        <v>172</v>
      </c>
      <c r="D11" s="132"/>
      <c r="E11" s="133">
        <v>4000</v>
      </c>
      <c r="F11" s="134" t="str">
        <f t="shared" si="0"/>
        <v>Inserire le informazioni richieste</v>
      </c>
      <c r="G11" s="135">
        <f t="shared" si="1"/>
        <v>0</v>
      </c>
    </row>
    <row r="12" spans="3:7" ht="88.5" customHeight="1" thickTop="1" thickBot="1" x14ac:dyDescent="0.25">
      <c r="C12" s="233" t="s">
        <v>173</v>
      </c>
      <c r="D12" s="132"/>
      <c r="E12" s="133">
        <v>1500</v>
      </c>
      <c r="F12" s="134" t="str">
        <f t="shared" si="0"/>
        <v>Inserire le informazioni richieste</v>
      </c>
      <c r="G12" s="135">
        <f t="shared" si="1"/>
        <v>0</v>
      </c>
    </row>
    <row r="13" spans="3:7" ht="88.5" customHeight="1" thickTop="1" thickBot="1" x14ac:dyDescent="0.25">
      <c r="C13" s="233" t="s">
        <v>174</v>
      </c>
      <c r="D13" s="132"/>
      <c r="E13" s="133">
        <v>500</v>
      </c>
      <c r="F13" s="134" t="str">
        <f t="shared" si="0"/>
        <v>Inserire le informazioni richieste</v>
      </c>
      <c r="G13" s="135">
        <f t="shared" si="1"/>
        <v>0</v>
      </c>
    </row>
    <row r="14" spans="3:7" ht="88.5" customHeight="1" thickTop="1" thickBot="1" x14ac:dyDescent="0.25">
      <c r="C14" s="233" t="s">
        <v>175</v>
      </c>
      <c r="D14" s="132"/>
      <c r="E14" s="133">
        <v>3000</v>
      </c>
      <c r="F14" s="134" t="str">
        <f t="shared" si="0"/>
        <v>Inserire le informazioni richieste</v>
      </c>
      <c r="G14" s="135">
        <f t="shared" si="1"/>
        <v>0</v>
      </c>
    </row>
    <row r="15" spans="3:7" ht="54.95" customHeight="1" thickTop="1" thickBot="1" x14ac:dyDescent="0.25">
      <c r="C15" s="233" t="s">
        <v>176</v>
      </c>
      <c r="D15" s="132"/>
      <c r="E15" s="133">
        <v>5000</v>
      </c>
      <c r="F15" s="134" t="str">
        <f t="shared" si="0"/>
        <v>Inserire le informazioni richieste</v>
      </c>
      <c r="G15" s="135">
        <f t="shared" si="1"/>
        <v>0</v>
      </c>
    </row>
    <row r="16" spans="3:7" ht="54.95" customHeight="1" thickTop="1" thickBot="1" x14ac:dyDescent="0.25">
      <c r="C16" s="233" t="s">
        <v>177</v>
      </c>
      <c r="D16" s="132"/>
      <c r="E16" s="133">
        <v>4000</v>
      </c>
      <c r="F16" s="134" t="str">
        <f t="shared" si="0"/>
        <v>Inserire le informazioni richieste</v>
      </c>
      <c r="G16" s="135">
        <f t="shared" si="1"/>
        <v>0</v>
      </c>
    </row>
    <row r="17" spans="3:7" ht="54.95" customHeight="1" thickTop="1" thickBot="1" x14ac:dyDescent="0.25">
      <c r="C17" s="233" t="s">
        <v>178</v>
      </c>
      <c r="D17" s="132"/>
      <c r="E17" s="133">
        <v>1500</v>
      </c>
      <c r="F17" s="134" t="str">
        <f t="shared" si="0"/>
        <v>Inserire le informazioni richieste</v>
      </c>
      <c r="G17" s="135">
        <f t="shared" si="1"/>
        <v>0</v>
      </c>
    </row>
    <row r="18" spans="3:7" ht="54.95" customHeight="1" thickTop="1" thickBot="1" x14ac:dyDescent="0.25">
      <c r="C18" s="233" t="s">
        <v>207</v>
      </c>
      <c r="D18" s="132"/>
      <c r="E18" s="133">
        <v>1000</v>
      </c>
      <c r="F18" s="134" t="str">
        <f t="shared" si="0"/>
        <v>Inserire le informazioni richieste</v>
      </c>
      <c r="G18" s="135">
        <f t="shared" si="1"/>
        <v>0</v>
      </c>
    </row>
    <row r="19" spans="3:7" ht="66.75" customHeight="1" thickTop="1" thickBot="1" x14ac:dyDescent="0.25">
      <c r="C19" s="233" t="s">
        <v>179</v>
      </c>
      <c r="D19" s="132"/>
      <c r="E19" s="133">
        <v>2500</v>
      </c>
      <c r="F19" s="134" t="str">
        <f t="shared" ref="F19:F21" si="2">IF(D19="","Inserire le informazioni richieste",IF(AND(D19&lt;&gt;"",E19&lt;=G19),"Ridurre il testo riportato","OK"))</f>
        <v>Inserire le informazioni richieste</v>
      </c>
      <c r="G19" s="135">
        <f t="shared" si="1"/>
        <v>0</v>
      </c>
    </row>
    <row r="20" spans="3:7" ht="54.95" customHeight="1" thickTop="1" thickBot="1" x14ac:dyDescent="0.25">
      <c r="C20" s="233" t="s">
        <v>180</v>
      </c>
      <c r="D20" s="132"/>
      <c r="E20" s="133">
        <v>3000</v>
      </c>
      <c r="F20" s="134" t="str">
        <f t="shared" si="2"/>
        <v>Inserire le informazioni richieste</v>
      </c>
      <c r="G20" s="135">
        <f t="shared" si="1"/>
        <v>0</v>
      </c>
    </row>
    <row r="21" spans="3:7" ht="54.95" customHeight="1" thickTop="1" thickBot="1" x14ac:dyDescent="0.25">
      <c r="C21" s="233" t="s">
        <v>181</v>
      </c>
      <c r="D21" s="132"/>
      <c r="E21" s="133">
        <v>4000</v>
      </c>
      <c r="F21" s="134" t="str">
        <f t="shared" si="2"/>
        <v>Inserire le informazioni richieste</v>
      </c>
      <c r="G21" s="135">
        <f t="shared" si="1"/>
        <v>0</v>
      </c>
    </row>
    <row r="22" spans="3:7" ht="54.95" customHeight="1" thickTop="1" thickBot="1" x14ac:dyDescent="0.25">
      <c r="C22" s="233" t="s">
        <v>182</v>
      </c>
      <c r="D22" s="132"/>
      <c r="E22" s="133">
        <v>2500</v>
      </c>
      <c r="F22" s="134" t="str">
        <f t="shared" si="0"/>
        <v>Inserire le informazioni richieste</v>
      </c>
      <c r="G22" s="135">
        <f t="shared" si="1"/>
        <v>0</v>
      </c>
    </row>
    <row r="23" spans="3:7" ht="33.75" customHeight="1" thickTop="1" thickBot="1" x14ac:dyDescent="0.25">
      <c r="C23" s="301" t="s">
        <v>227</v>
      </c>
      <c r="D23" s="302"/>
      <c r="E23" s="133"/>
      <c r="F23" s="134" t="str">
        <f>IF(AND(F3="OK",F4="OK",F5="OK",F6="OK",F7="OK",F8="OK",F9="OK",F10="OK",F11="OK",F12="OK",F13="OK",F14="OK",F15="OK",F16="OK",F17="OK",F18="ok",F19="ok",F20="ok",F21="ok",F22="OK"),"OK","CHECK")</f>
        <v>CHECK</v>
      </c>
      <c r="G23" s="111"/>
    </row>
    <row r="24" spans="3:7" ht="12" thickTop="1" x14ac:dyDescent="0.2">
      <c r="E24" s="111"/>
      <c r="G24" s="111"/>
    </row>
  </sheetData>
  <sheetProtection algorithmName="SHA-512" hashValue="83oL+Jf+MyJkeohBDn07t+RRSc5zwGWRduCVBKR2AmHt7Eu7hmAKcUSmKlmwQJOJgc8naAArSzv/9cozjbNSZg==" saltValue="Z430596XOzk45D38b5E9Mg==" spinCount="100000" sheet="1" formatColumns="0" formatRows="0"/>
  <mergeCells count="2">
    <mergeCell ref="C1:F1"/>
    <mergeCell ref="C23:D23"/>
  </mergeCells>
  <conditionalFormatting sqref="F22:F23 F3:F17">
    <cfRule type="containsText" dxfId="128" priority="6" operator="containsText" text="Ridurre il testo riportato">
      <formula>NOT(ISERROR(SEARCH("Ridurre il testo riportato",F3)))</formula>
    </cfRule>
    <cfRule type="containsText" dxfId="127" priority="7" operator="containsText" text="OK">
      <formula>NOT(ISERROR(SEARCH("OK",F3)))</formula>
    </cfRule>
    <cfRule type="containsText" dxfId="126" priority="8" operator="containsText" text="Inserire le informazioni richieste">
      <formula>NOT(ISERROR(SEARCH("Inserire le informazioni richieste",F3)))</formula>
    </cfRule>
  </conditionalFormatting>
  <conditionalFormatting sqref="F23">
    <cfRule type="containsText" dxfId="125" priority="4" operator="containsText" text="OK">
      <formula>NOT(ISERROR(SEARCH("OK",F23)))</formula>
    </cfRule>
    <cfRule type="containsText" dxfId="124" priority="5" operator="containsText" text="CHECK">
      <formula>NOT(ISERROR(SEARCH("CHECK",F23)))</formula>
    </cfRule>
  </conditionalFormatting>
  <conditionalFormatting sqref="F18:F21">
    <cfRule type="containsText" dxfId="123" priority="1" operator="containsText" text="Ridurre il testo riportato">
      <formula>NOT(ISERROR(SEARCH("Ridurre il testo riportato",F18)))</formula>
    </cfRule>
    <cfRule type="containsText" dxfId="122" priority="2" operator="containsText" text="OK">
      <formula>NOT(ISERROR(SEARCH("OK",F18)))</formula>
    </cfRule>
    <cfRule type="containsText" dxfId="121" priority="3" operator="containsText" text="Inserire le informazioni richieste">
      <formula>NOT(ISERROR(SEARCH("Inserire le informazioni richieste",F18)))</formula>
    </cfRule>
  </conditionalFormatting>
  <printOptions horizontalCentered="1"/>
  <pageMargins left="0.11811023622047245" right="0.11811023622047245" top="0.11811023622047245" bottom="0.15748031496062992" header="0.15748031496062992" footer="0.11811023622047245"/>
  <pageSetup paperSize="9" scale="79" fitToHeight="2" orientation="landscape" r:id="rId1"/>
  <headerFooter>
    <oddHeader>&amp;RFormulario Excel - Procedura ex DGR 459/2020</oddHeader>
  </headerFooter>
  <rowBreaks count="2" manualBreakCount="2">
    <brk id="10" max="16383" man="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2:M153"/>
  <sheetViews>
    <sheetView showGridLines="0" tabSelected="1" view="pageBreakPreview" topLeftCell="B1" zoomScaleNormal="75" zoomScaleSheetLayoutView="100" workbookViewId="0">
      <selection activeCell="A13" sqref="A13:O15"/>
    </sheetView>
  </sheetViews>
  <sheetFormatPr defaultRowHeight="11.25" x14ac:dyDescent="0.2"/>
  <cols>
    <col min="2" max="2" width="67.83203125" customWidth="1"/>
    <col min="3" max="4" width="16.6640625" customWidth="1"/>
    <col min="5" max="5" width="19.83203125" customWidth="1"/>
    <col min="6" max="6" width="18.6640625" customWidth="1"/>
    <col min="7" max="7" width="21.6640625" customWidth="1"/>
    <col min="8" max="8" width="19.33203125" customWidth="1"/>
    <col min="9" max="9" width="19.1640625" customWidth="1"/>
    <col min="10" max="10" width="18" customWidth="1"/>
    <col min="11" max="11" width="28.33203125" customWidth="1"/>
    <col min="12" max="12" width="32.33203125" customWidth="1"/>
    <col min="13" max="13" width="16.1640625" bestFit="1" customWidth="1"/>
  </cols>
  <sheetData>
    <row r="2" spans="2:12" ht="16.5" thickBot="1" x14ac:dyDescent="0.3">
      <c r="B2" s="98" t="s">
        <v>76</v>
      </c>
      <c r="C2" s="98"/>
      <c r="D2" s="99"/>
      <c r="E2" s="99"/>
      <c r="F2" s="45"/>
      <c r="G2" s="45"/>
      <c r="H2" s="45"/>
      <c r="I2" s="45"/>
      <c r="J2" s="45"/>
      <c r="K2" s="45"/>
      <c r="L2" s="45"/>
    </row>
    <row r="3" spans="2:12" ht="11.25" customHeight="1" x14ac:dyDescent="0.2">
      <c r="B3" s="334" t="s">
        <v>57</v>
      </c>
      <c r="C3" s="335"/>
      <c r="D3" s="334" t="s">
        <v>78</v>
      </c>
      <c r="E3" s="335"/>
      <c r="F3" s="363"/>
      <c r="G3" s="340" t="s">
        <v>7</v>
      </c>
      <c r="H3" s="45"/>
      <c r="I3" s="45"/>
      <c r="J3" s="45"/>
      <c r="K3" s="45"/>
      <c r="L3" s="45"/>
    </row>
    <row r="4" spans="2:12" ht="42.75" customHeight="1" x14ac:dyDescent="0.2">
      <c r="B4" s="336"/>
      <c r="C4" s="337"/>
      <c r="D4" s="336"/>
      <c r="E4" s="337"/>
      <c r="F4" s="364"/>
      <c r="G4" s="341"/>
      <c r="H4" s="45"/>
      <c r="I4" s="45"/>
      <c r="J4" s="45"/>
      <c r="K4" s="45"/>
      <c r="L4" s="45"/>
    </row>
    <row r="5" spans="2:12" ht="21.6" customHeight="1" thickBot="1" x14ac:dyDescent="0.25">
      <c r="B5" s="338"/>
      <c r="C5" s="339"/>
      <c r="D5" s="338"/>
      <c r="E5" s="339"/>
      <c r="F5" s="365"/>
      <c r="G5" s="342"/>
      <c r="H5" s="45"/>
      <c r="I5" s="45"/>
      <c r="J5" s="45"/>
      <c r="K5" s="45"/>
      <c r="L5" s="45"/>
    </row>
    <row r="6" spans="2:12" ht="26.25" customHeight="1" thickBot="1" x14ac:dyDescent="0.25">
      <c r="B6" s="366"/>
      <c r="C6" s="367"/>
      <c r="D6" s="350" t="s">
        <v>184</v>
      </c>
      <c r="E6" s="351"/>
      <c r="F6" s="352"/>
      <c r="G6" s="159" t="str">
        <f>IF(OR(B6="",D6=""),"Compilare i campi bianchi","OK")</f>
        <v>Compilare i campi bianchi</v>
      </c>
      <c r="H6" s="45"/>
      <c r="I6" s="45"/>
      <c r="J6" s="45"/>
      <c r="K6" s="45"/>
      <c r="L6" s="45"/>
    </row>
    <row r="7" spans="2:12" ht="42" customHeight="1" x14ac:dyDescent="0.2">
      <c r="B7" s="343" t="s">
        <v>61</v>
      </c>
      <c r="C7" s="343"/>
      <c r="D7" s="343"/>
      <c r="E7" s="343"/>
      <c r="F7" s="343"/>
      <c r="G7" s="343"/>
      <c r="H7" s="343"/>
      <c r="I7" s="343"/>
      <c r="J7" s="343"/>
      <c r="K7" s="343"/>
      <c r="L7" s="343"/>
    </row>
    <row r="8" spans="2:12" ht="12" x14ac:dyDescent="0.2">
      <c r="B8" s="362"/>
      <c r="C8" s="362"/>
      <c r="D8" s="362"/>
      <c r="E8" s="362"/>
      <c r="F8" s="362"/>
      <c r="G8" s="362"/>
      <c r="H8" s="362"/>
      <c r="I8" s="362"/>
      <c r="J8" s="362"/>
      <c r="K8" s="362"/>
      <c r="L8" s="362"/>
    </row>
    <row r="9" spans="2:12" ht="72" customHeight="1" thickBot="1" x14ac:dyDescent="0.25">
      <c r="B9" s="353" t="s">
        <v>231</v>
      </c>
      <c r="C9" s="353"/>
      <c r="D9" s="353"/>
      <c r="E9" s="353"/>
      <c r="F9" s="353"/>
      <c r="G9" s="353"/>
      <c r="H9" s="353"/>
      <c r="I9" s="353"/>
      <c r="J9" s="353"/>
      <c r="K9" s="353"/>
      <c r="L9" s="353"/>
    </row>
    <row r="10" spans="2:12" ht="59.25" customHeight="1" thickBot="1" x14ac:dyDescent="0.25">
      <c r="B10" s="194" t="s">
        <v>4</v>
      </c>
      <c r="C10" s="356" t="s">
        <v>0</v>
      </c>
      <c r="D10" s="357"/>
      <c r="E10" s="357"/>
      <c r="F10" s="357"/>
      <c r="G10" s="358"/>
      <c r="H10" s="195" t="s">
        <v>1</v>
      </c>
      <c r="I10" s="196" t="s">
        <v>3</v>
      </c>
      <c r="J10" s="197" t="s">
        <v>2</v>
      </c>
      <c r="K10" s="197" t="s">
        <v>62</v>
      </c>
      <c r="L10" s="197" t="s">
        <v>8</v>
      </c>
    </row>
    <row r="11" spans="2:12" ht="62.25" customHeight="1" thickBot="1" x14ac:dyDescent="0.25">
      <c r="B11" s="198" t="s">
        <v>5</v>
      </c>
      <c r="C11" s="359"/>
      <c r="D11" s="360"/>
      <c r="E11" s="360"/>
      <c r="F11" s="360"/>
      <c r="G11" s="361"/>
      <c r="H11" s="199">
        <f>H12+H24+H39+H55+H60+H65</f>
        <v>0</v>
      </c>
      <c r="I11" s="200">
        <f t="shared" ref="I11" si="0">I12+I24+I39</f>
        <v>0</v>
      </c>
      <c r="J11" s="201">
        <f t="shared" ref="J11:J13" si="1">SUM(H11:I11)</f>
        <v>0</v>
      </c>
      <c r="K11" s="11"/>
      <c r="L11" s="12" t="str">
        <f>IF(B6="","",IF(H11=0,"",IF(OR(L12&lt;&gt;"OK",L68&lt;&gt;"OK",L55&lt;&gt;"OK",L60&lt;&gt;"OK",L65&lt;&gt;"OK",H11&gt;Elenco!I42),"Rivedere importi spesa ammissibile","OK")))</f>
        <v/>
      </c>
    </row>
    <row r="12" spans="2:12" ht="34.5" customHeight="1" thickBot="1" x14ac:dyDescent="0.25">
      <c r="B12" s="202" t="s">
        <v>233</v>
      </c>
      <c r="C12" s="303"/>
      <c r="D12" s="304"/>
      <c r="E12" s="304"/>
      <c r="F12" s="304"/>
      <c r="G12" s="305"/>
      <c r="H12" s="203">
        <f>SUM(H13:H23)</f>
        <v>0</v>
      </c>
      <c r="I12" s="204">
        <f t="shared" ref="I12" si="2">SUM(I13:I23)</f>
        <v>0</v>
      </c>
      <c r="J12" s="205">
        <f t="shared" si="1"/>
        <v>0</v>
      </c>
      <c r="K12" s="13">
        <v>0.1</v>
      </c>
      <c r="L12" s="49" t="str">
        <f>IF(H12=0,"",IF((H12/H11)&lt;=K12,"OK","Violazione della soglia. Necessario rivedere i dati prodotti."))</f>
        <v/>
      </c>
    </row>
    <row r="13" spans="2:12" x14ac:dyDescent="0.2">
      <c r="B13" s="3"/>
      <c r="C13" s="306"/>
      <c r="D13" s="307"/>
      <c r="E13" s="307"/>
      <c r="F13" s="307"/>
      <c r="G13" s="308"/>
      <c r="H13" s="163"/>
      <c r="I13" s="5"/>
      <c r="J13" s="207">
        <f t="shared" si="1"/>
        <v>0</v>
      </c>
      <c r="K13" s="166"/>
      <c r="L13" s="14" t="str">
        <f>IF(AND(H13&gt;0,OR(B13="",C13="")), "Check","OK")</f>
        <v>OK</v>
      </c>
    </row>
    <row r="14" spans="2:12" x14ac:dyDescent="0.2">
      <c r="B14" s="3"/>
      <c r="C14" s="306"/>
      <c r="D14" s="307"/>
      <c r="E14" s="307"/>
      <c r="F14" s="307"/>
      <c r="G14" s="308"/>
      <c r="H14" s="163"/>
      <c r="I14" s="5"/>
      <c r="J14" s="207">
        <f t="shared" ref="J14:J54" si="3">SUM(H14:I14)</f>
        <v>0</v>
      </c>
      <c r="K14" s="167"/>
      <c r="L14" s="14" t="str">
        <f>IF(AND(H14&gt;0,OR(B14="",C14="")), "Check","OK")</f>
        <v>OK</v>
      </c>
    </row>
    <row r="15" spans="2:12" x14ac:dyDescent="0.2">
      <c r="B15" s="3"/>
      <c r="C15" s="306"/>
      <c r="D15" s="307"/>
      <c r="E15" s="307"/>
      <c r="F15" s="307"/>
      <c r="G15" s="308"/>
      <c r="H15" s="163"/>
      <c r="I15" s="5"/>
      <c r="J15" s="207">
        <f t="shared" ref="J15:J19" si="4">SUM(H15:I15)</f>
        <v>0</v>
      </c>
      <c r="K15" s="167"/>
      <c r="L15" s="14" t="str">
        <f t="shared" ref="L15:L19" si="5">IF(AND(H15&gt;0,OR(B15="",C15="")), "Check","OK")</f>
        <v>OK</v>
      </c>
    </row>
    <row r="16" spans="2:12" x14ac:dyDescent="0.2">
      <c r="B16" s="3"/>
      <c r="C16" s="306"/>
      <c r="D16" s="307"/>
      <c r="E16" s="307"/>
      <c r="F16" s="307"/>
      <c r="G16" s="308"/>
      <c r="H16" s="163"/>
      <c r="I16" s="5"/>
      <c r="J16" s="207">
        <f t="shared" si="4"/>
        <v>0</v>
      </c>
      <c r="K16" s="167"/>
      <c r="L16" s="14" t="str">
        <f t="shared" si="5"/>
        <v>OK</v>
      </c>
    </row>
    <row r="17" spans="2:12" x14ac:dyDescent="0.2">
      <c r="B17" s="3"/>
      <c r="C17" s="306"/>
      <c r="D17" s="307"/>
      <c r="E17" s="307"/>
      <c r="F17" s="307"/>
      <c r="G17" s="308"/>
      <c r="H17" s="163"/>
      <c r="I17" s="5"/>
      <c r="J17" s="207">
        <f t="shared" si="4"/>
        <v>0</v>
      </c>
      <c r="K17" s="167"/>
      <c r="L17" s="14" t="str">
        <f t="shared" si="5"/>
        <v>OK</v>
      </c>
    </row>
    <row r="18" spans="2:12" x14ac:dyDescent="0.2">
      <c r="B18" s="3"/>
      <c r="C18" s="306"/>
      <c r="D18" s="307"/>
      <c r="E18" s="307"/>
      <c r="F18" s="307"/>
      <c r="G18" s="308"/>
      <c r="H18" s="163"/>
      <c r="I18" s="5"/>
      <c r="J18" s="207">
        <f t="shared" si="4"/>
        <v>0</v>
      </c>
      <c r="K18" s="167"/>
      <c r="L18" s="14" t="str">
        <f t="shared" si="5"/>
        <v>OK</v>
      </c>
    </row>
    <row r="19" spans="2:12" x14ac:dyDescent="0.2">
      <c r="B19" s="3"/>
      <c r="C19" s="306"/>
      <c r="D19" s="307"/>
      <c r="E19" s="307"/>
      <c r="F19" s="307"/>
      <c r="G19" s="308"/>
      <c r="H19" s="163"/>
      <c r="I19" s="5"/>
      <c r="J19" s="207">
        <f t="shared" si="4"/>
        <v>0</v>
      </c>
      <c r="K19" s="167"/>
      <c r="L19" s="14" t="str">
        <f t="shared" si="5"/>
        <v>OK</v>
      </c>
    </row>
    <row r="20" spans="2:12" x14ac:dyDescent="0.2">
      <c r="B20" s="3"/>
      <c r="C20" s="306"/>
      <c r="D20" s="307"/>
      <c r="E20" s="307"/>
      <c r="F20" s="307"/>
      <c r="G20" s="308"/>
      <c r="H20" s="163"/>
      <c r="I20" s="5"/>
      <c r="J20" s="207">
        <f t="shared" si="3"/>
        <v>0</v>
      </c>
      <c r="K20" s="167"/>
      <c r="L20" s="14" t="str">
        <f t="shared" ref="L20:L23" si="6">IF(AND(H20&gt;0,OR(B20="",C20="")), "Check","OK")</f>
        <v>OK</v>
      </c>
    </row>
    <row r="21" spans="2:12" x14ac:dyDescent="0.2">
      <c r="B21" s="3"/>
      <c r="C21" s="306"/>
      <c r="D21" s="307"/>
      <c r="E21" s="307"/>
      <c r="F21" s="307"/>
      <c r="G21" s="308"/>
      <c r="H21" s="163"/>
      <c r="I21" s="5"/>
      <c r="J21" s="207">
        <f t="shared" si="3"/>
        <v>0</v>
      </c>
      <c r="K21" s="167"/>
      <c r="L21" s="14" t="str">
        <f t="shared" si="6"/>
        <v>OK</v>
      </c>
    </row>
    <row r="22" spans="2:12" x14ac:dyDescent="0.2">
      <c r="B22" s="3"/>
      <c r="C22" s="306"/>
      <c r="D22" s="307"/>
      <c r="E22" s="307"/>
      <c r="F22" s="307"/>
      <c r="G22" s="308"/>
      <c r="H22" s="163"/>
      <c r="I22" s="5"/>
      <c r="J22" s="207">
        <f t="shared" si="3"/>
        <v>0</v>
      </c>
      <c r="K22" s="167"/>
      <c r="L22" s="14" t="str">
        <f t="shared" si="6"/>
        <v>OK</v>
      </c>
    </row>
    <row r="23" spans="2:12" ht="12" thickBot="1" x14ac:dyDescent="0.25">
      <c r="B23" s="6"/>
      <c r="C23" s="313"/>
      <c r="D23" s="314"/>
      <c r="E23" s="314"/>
      <c r="F23" s="314"/>
      <c r="G23" s="355"/>
      <c r="H23" s="164"/>
      <c r="I23" s="8"/>
      <c r="J23" s="208">
        <f t="shared" si="3"/>
        <v>0</v>
      </c>
      <c r="K23" s="168"/>
      <c r="L23" s="14" t="str">
        <f t="shared" si="6"/>
        <v>OK</v>
      </c>
    </row>
    <row r="24" spans="2:12" ht="34.5" customHeight="1" thickBot="1" x14ac:dyDescent="0.25">
      <c r="B24" s="202" t="s">
        <v>187</v>
      </c>
      <c r="C24" s="303"/>
      <c r="D24" s="304"/>
      <c r="E24" s="304"/>
      <c r="F24" s="304"/>
      <c r="G24" s="305"/>
      <c r="H24" s="203">
        <f>SUM(H25:H38)</f>
        <v>0</v>
      </c>
      <c r="I24" s="204">
        <f>SUM(I25:I38)</f>
        <v>0</v>
      </c>
      <c r="J24" s="205">
        <f t="shared" si="3"/>
        <v>0</v>
      </c>
      <c r="K24" s="169"/>
      <c r="L24" s="162"/>
    </row>
    <row r="25" spans="2:12" x14ac:dyDescent="0.2">
      <c r="B25" s="3"/>
      <c r="C25" s="309"/>
      <c r="D25" s="310"/>
      <c r="E25" s="310"/>
      <c r="F25" s="310"/>
      <c r="G25" s="354"/>
      <c r="H25" s="163"/>
      <c r="I25" s="5"/>
      <c r="J25" s="207">
        <f t="shared" si="3"/>
        <v>0</v>
      </c>
      <c r="K25" s="166"/>
      <c r="L25" s="14" t="str">
        <f>IF(AND(H25&gt;0,OR(B25="",C25="")), "Check","OK")</f>
        <v>OK</v>
      </c>
    </row>
    <row r="26" spans="2:12" x14ac:dyDescent="0.2">
      <c r="B26" s="3"/>
      <c r="C26" s="306"/>
      <c r="D26" s="307"/>
      <c r="E26" s="307"/>
      <c r="F26" s="307"/>
      <c r="G26" s="308"/>
      <c r="H26" s="163"/>
      <c r="I26" s="5"/>
      <c r="J26" s="207">
        <f t="shared" ref="J26" si="7">SUM(H26:I26)</f>
        <v>0</v>
      </c>
      <c r="K26" s="167"/>
      <c r="L26" s="14" t="str">
        <f>IF(AND(H26&gt;0,OR(B26="",C26="")), "Check","OK")</f>
        <v>OK</v>
      </c>
    </row>
    <row r="27" spans="2:12" x14ac:dyDescent="0.2">
      <c r="B27" s="3"/>
      <c r="C27" s="306"/>
      <c r="D27" s="307"/>
      <c r="E27" s="307"/>
      <c r="F27" s="307"/>
      <c r="G27" s="308"/>
      <c r="H27" s="163"/>
      <c r="I27" s="5"/>
      <c r="J27" s="207">
        <f t="shared" ref="J27:J34" si="8">SUM(H27:I27)</f>
        <v>0</v>
      </c>
      <c r="K27" s="167"/>
      <c r="L27" s="14" t="str">
        <f t="shared" ref="L27:L38" si="9">IF(AND(H27&gt;0,OR(B27="",C27="")), "Check","OK")</f>
        <v>OK</v>
      </c>
    </row>
    <row r="28" spans="2:12" x14ac:dyDescent="0.2">
      <c r="B28" s="3"/>
      <c r="C28" s="306"/>
      <c r="D28" s="307"/>
      <c r="E28" s="307"/>
      <c r="F28" s="307"/>
      <c r="G28" s="308"/>
      <c r="H28" s="163"/>
      <c r="I28" s="5"/>
      <c r="J28" s="207">
        <f t="shared" si="8"/>
        <v>0</v>
      </c>
      <c r="K28" s="167"/>
      <c r="L28" s="14" t="str">
        <f t="shared" si="9"/>
        <v>OK</v>
      </c>
    </row>
    <row r="29" spans="2:12" x14ac:dyDescent="0.2">
      <c r="B29" s="3"/>
      <c r="C29" s="306"/>
      <c r="D29" s="307"/>
      <c r="E29" s="307"/>
      <c r="F29" s="307"/>
      <c r="G29" s="308"/>
      <c r="H29" s="163"/>
      <c r="I29" s="5"/>
      <c r="J29" s="207">
        <f t="shared" si="8"/>
        <v>0</v>
      </c>
      <c r="K29" s="167"/>
      <c r="L29" s="14" t="str">
        <f t="shared" si="9"/>
        <v>OK</v>
      </c>
    </row>
    <row r="30" spans="2:12" x14ac:dyDescent="0.2">
      <c r="B30" s="3"/>
      <c r="C30" s="151"/>
      <c r="D30" s="152"/>
      <c r="E30" s="152"/>
      <c r="F30" s="152"/>
      <c r="G30" s="165"/>
      <c r="H30" s="163"/>
      <c r="I30" s="5"/>
      <c r="J30" s="207">
        <f t="shared" ref="J30:J32" si="10">SUM(H30:I30)</f>
        <v>0</v>
      </c>
      <c r="K30" s="167"/>
      <c r="L30" s="14" t="str">
        <f t="shared" ref="L30:L32" si="11">IF(AND(H30&gt;0,OR(B30="",C30="")), "Check","OK")</f>
        <v>OK</v>
      </c>
    </row>
    <row r="31" spans="2:12" x14ac:dyDescent="0.2">
      <c r="B31" s="3"/>
      <c r="C31" s="151"/>
      <c r="D31" s="152"/>
      <c r="E31" s="152"/>
      <c r="F31" s="152"/>
      <c r="G31" s="165"/>
      <c r="H31" s="163"/>
      <c r="I31" s="5"/>
      <c r="J31" s="207">
        <f t="shared" si="10"/>
        <v>0</v>
      </c>
      <c r="K31" s="167"/>
      <c r="L31" s="14" t="str">
        <f t="shared" si="11"/>
        <v>OK</v>
      </c>
    </row>
    <row r="32" spans="2:12" x14ac:dyDescent="0.2">
      <c r="B32" s="3"/>
      <c r="C32" s="151"/>
      <c r="D32" s="152"/>
      <c r="E32" s="152"/>
      <c r="F32" s="152"/>
      <c r="G32" s="165"/>
      <c r="H32" s="163"/>
      <c r="I32" s="5"/>
      <c r="J32" s="207">
        <f t="shared" si="10"/>
        <v>0</v>
      </c>
      <c r="K32" s="167"/>
      <c r="L32" s="14" t="str">
        <f t="shared" si="11"/>
        <v>OK</v>
      </c>
    </row>
    <row r="33" spans="2:12" x14ac:dyDescent="0.2">
      <c r="B33" s="3"/>
      <c r="C33" s="306"/>
      <c r="D33" s="307"/>
      <c r="E33" s="307"/>
      <c r="F33" s="307"/>
      <c r="G33" s="308"/>
      <c r="H33" s="163"/>
      <c r="I33" s="5"/>
      <c r="J33" s="207">
        <f t="shared" si="8"/>
        <v>0</v>
      </c>
      <c r="K33" s="167"/>
      <c r="L33" s="14" t="str">
        <f t="shared" si="9"/>
        <v>OK</v>
      </c>
    </row>
    <row r="34" spans="2:12" x14ac:dyDescent="0.2">
      <c r="B34" s="3"/>
      <c r="C34" s="306"/>
      <c r="D34" s="307"/>
      <c r="E34" s="307"/>
      <c r="F34" s="307"/>
      <c r="G34" s="308"/>
      <c r="H34" s="163"/>
      <c r="I34" s="5"/>
      <c r="J34" s="207">
        <f t="shared" si="8"/>
        <v>0</v>
      </c>
      <c r="K34" s="167"/>
      <c r="L34" s="14" t="str">
        <f t="shared" si="9"/>
        <v>OK</v>
      </c>
    </row>
    <row r="35" spans="2:12" x14ac:dyDescent="0.2">
      <c r="B35" s="3"/>
      <c r="C35" s="306"/>
      <c r="D35" s="307"/>
      <c r="E35" s="307"/>
      <c r="F35" s="307"/>
      <c r="G35" s="308"/>
      <c r="H35" s="163"/>
      <c r="I35" s="5"/>
      <c r="J35" s="207">
        <f t="shared" ref="J35:J38" si="12">SUM(H35:I35)</f>
        <v>0</v>
      </c>
      <c r="K35" s="167"/>
      <c r="L35" s="14" t="str">
        <f t="shared" si="9"/>
        <v>OK</v>
      </c>
    </row>
    <row r="36" spans="2:12" x14ac:dyDescent="0.2">
      <c r="B36" s="3"/>
      <c r="C36" s="306"/>
      <c r="D36" s="307"/>
      <c r="E36" s="307"/>
      <c r="F36" s="307"/>
      <c r="G36" s="308"/>
      <c r="H36" s="163"/>
      <c r="I36" s="5"/>
      <c r="J36" s="207">
        <f t="shared" si="12"/>
        <v>0</v>
      </c>
      <c r="K36" s="167"/>
      <c r="L36" s="14" t="str">
        <f t="shared" si="9"/>
        <v>OK</v>
      </c>
    </row>
    <row r="37" spans="2:12" x14ac:dyDescent="0.2">
      <c r="B37" s="3"/>
      <c r="C37" s="306"/>
      <c r="D37" s="307"/>
      <c r="E37" s="307"/>
      <c r="F37" s="307"/>
      <c r="G37" s="308"/>
      <c r="H37" s="163"/>
      <c r="I37" s="5"/>
      <c r="J37" s="207">
        <f t="shared" si="12"/>
        <v>0</v>
      </c>
      <c r="K37" s="167"/>
      <c r="L37" s="14" t="str">
        <f t="shared" si="9"/>
        <v>OK</v>
      </c>
    </row>
    <row r="38" spans="2:12" ht="12" thickBot="1" x14ac:dyDescent="0.25">
      <c r="B38" s="6"/>
      <c r="C38" s="313"/>
      <c r="D38" s="314"/>
      <c r="E38" s="314"/>
      <c r="F38" s="314"/>
      <c r="G38" s="355"/>
      <c r="H38" s="164"/>
      <c r="I38" s="8"/>
      <c r="J38" s="208">
        <f t="shared" si="12"/>
        <v>0</v>
      </c>
      <c r="K38" s="168"/>
      <c r="L38" s="14" t="str">
        <f t="shared" si="9"/>
        <v>OK</v>
      </c>
    </row>
    <row r="39" spans="2:12" ht="34.5" customHeight="1" thickBot="1" x14ac:dyDescent="0.25">
      <c r="B39" s="206" t="s">
        <v>188</v>
      </c>
      <c r="C39" s="347"/>
      <c r="D39" s="348"/>
      <c r="E39" s="348"/>
      <c r="F39" s="348"/>
      <c r="G39" s="349"/>
      <c r="H39" s="203">
        <f>SUM(H40:H54)</f>
        <v>0</v>
      </c>
      <c r="I39" s="204">
        <f>SUM(I40:I54)</f>
        <v>0</v>
      </c>
      <c r="J39" s="205">
        <f t="shared" ref="J39" si="13">SUM(H39:I39)</f>
        <v>0</v>
      </c>
      <c r="K39" s="166"/>
      <c r="L39" s="15"/>
    </row>
    <row r="40" spans="2:12" x14ac:dyDescent="0.2">
      <c r="B40" s="3"/>
      <c r="C40" s="344"/>
      <c r="D40" s="345"/>
      <c r="E40" s="345"/>
      <c r="F40" s="345"/>
      <c r="G40" s="346"/>
      <c r="H40" s="4"/>
      <c r="I40" s="5"/>
      <c r="J40" s="207">
        <f t="shared" si="3"/>
        <v>0</v>
      </c>
      <c r="K40" s="167"/>
      <c r="L40" s="14" t="str">
        <f t="shared" ref="L40:L44" si="14">IF(AND(H40&gt;0,OR(B40="",C40="")), "Check","OK")</f>
        <v>OK</v>
      </c>
    </row>
    <row r="41" spans="2:12" x14ac:dyDescent="0.2">
      <c r="B41" s="3"/>
      <c r="C41" s="344"/>
      <c r="D41" s="345"/>
      <c r="E41" s="345"/>
      <c r="F41" s="345"/>
      <c r="G41" s="346"/>
      <c r="H41" s="4"/>
      <c r="I41" s="5"/>
      <c r="J41" s="207">
        <f t="shared" si="3"/>
        <v>0</v>
      </c>
      <c r="K41" s="167"/>
      <c r="L41" s="14" t="str">
        <f t="shared" si="14"/>
        <v>OK</v>
      </c>
    </row>
    <row r="42" spans="2:12" x14ac:dyDescent="0.2">
      <c r="B42" s="3"/>
      <c r="C42" s="344"/>
      <c r="D42" s="345"/>
      <c r="E42" s="345"/>
      <c r="F42" s="345"/>
      <c r="G42" s="346"/>
      <c r="H42" s="4"/>
      <c r="I42" s="5"/>
      <c r="J42" s="207">
        <f t="shared" si="3"/>
        <v>0</v>
      </c>
      <c r="K42" s="167"/>
      <c r="L42" s="14" t="str">
        <f t="shared" si="14"/>
        <v>OK</v>
      </c>
    </row>
    <row r="43" spans="2:12" x14ac:dyDescent="0.2">
      <c r="B43" s="3"/>
      <c r="C43" s="344"/>
      <c r="D43" s="345"/>
      <c r="E43" s="345"/>
      <c r="F43" s="345"/>
      <c r="G43" s="346"/>
      <c r="H43" s="4"/>
      <c r="I43" s="5"/>
      <c r="J43" s="207">
        <f t="shared" si="3"/>
        <v>0</v>
      </c>
      <c r="K43" s="167"/>
      <c r="L43" s="14" t="str">
        <f t="shared" si="14"/>
        <v>OK</v>
      </c>
    </row>
    <row r="44" spans="2:12" x14ac:dyDescent="0.2">
      <c r="B44" s="3"/>
      <c r="C44" s="344"/>
      <c r="D44" s="345"/>
      <c r="E44" s="345"/>
      <c r="F44" s="345"/>
      <c r="G44" s="346"/>
      <c r="H44" s="4"/>
      <c r="I44" s="5"/>
      <c r="J44" s="207">
        <f t="shared" si="3"/>
        <v>0</v>
      </c>
      <c r="K44" s="167"/>
      <c r="L44" s="14" t="str">
        <f t="shared" si="14"/>
        <v>OK</v>
      </c>
    </row>
    <row r="45" spans="2:12" x14ac:dyDescent="0.2">
      <c r="B45" s="3"/>
      <c r="C45" s="344"/>
      <c r="D45" s="345"/>
      <c r="E45" s="345"/>
      <c r="F45" s="345"/>
      <c r="G45" s="346"/>
      <c r="H45" s="4"/>
      <c r="I45" s="5"/>
      <c r="J45" s="207">
        <f t="shared" si="3"/>
        <v>0</v>
      </c>
      <c r="K45" s="167"/>
      <c r="L45" s="14" t="str">
        <f t="shared" ref="L45:L49" si="15">IF(AND(H45&gt;0,OR(B45="",C45="")), "Check","OK")</f>
        <v>OK</v>
      </c>
    </row>
    <row r="46" spans="2:12" x14ac:dyDescent="0.2">
      <c r="B46" s="3"/>
      <c r="C46" s="344"/>
      <c r="D46" s="345"/>
      <c r="E46" s="345"/>
      <c r="F46" s="345"/>
      <c r="G46" s="346"/>
      <c r="H46" s="4"/>
      <c r="I46" s="5"/>
      <c r="J46" s="207">
        <f t="shared" si="3"/>
        <v>0</v>
      </c>
      <c r="K46" s="167"/>
      <c r="L46" s="14" t="str">
        <f t="shared" si="15"/>
        <v>OK</v>
      </c>
    </row>
    <row r="47" spans="2:12" x14ac:dyDescent="0.2">
      <c r="B47" s="3"/>
      <c r="C47" s="344"/>
      <c r="D47" s="345"/>
      <c r="E47" s="345"/>
      <c r="F47" s="345"/>
      <c r="G47" s="346"/>
      <c r="H47" s="4"/>
      <c r="I47" s="5"/>
      <c r="J47" s="207">
        <f t="shared" si="3"/>
        <v>0</v>
      </c>
      <c r="K47" s="167"/>
      <c r="L47" s="14" t="str">
        <f t="shared" si="15"/>
        <v>OK</v>
      </c>
    </row>
    <row r="48" spans="2:12" x14ac:dyDescent="0.2">
      <c r="B48" s="3"/>
      <c r="C48" s="344"/>
      <c r="D48" s="345"/>
      <c r="E48" s="345"/>
      <c r="F48" s="345"/>
      <c r="G48" s="346"/>
      <c r="H48" s="4"/>
      <c r="I48" s="5"/>
      <c r="J48" s="207">
        <f t="shared" si="3"/>
        <v>0</v>
      </c>
      <c r="K48" s="167"/>
      <c r="L48" s="14" t="str">
        <f t="shared" si="15"/>
        <v>OK</v>
      </c>
    </row>
    <row r="49" spans="2:12" x14ac:dyDescent="0.2">
      <c r="B49" s="3"/>
      <c r="C49" s="344"/>
      <c r="D49" s="345"/>
      <c r="E49" s="345"/>
      <c r="F49" s="345"/>
      <c r="G49" s="346"/>
      <c r="H49" s="4"/>
      <c r="I49" s="5"/>
      <c r="J49" s="207">
        <f t="shared" si="3"/>
        <v>0</v>
      </c>
      <c r="K49" s="167"/>
      <c r="L49" s="14" t="str">
        <f t="shared" si="15"/>
        <v>OK</v>
      </c>
    </row>
    <row r="50" spans="2:12" x14ac:dyDescent="0.2">
      <c r="B50" s="3"/>
      <c r="C50" s="344"/>
      <c r="D50" s="345"/>
      <c r="E50" s="345"/>
      <c r="F50" s="345"/>
      <c r="G50" s="346"/>
      <c r="H50" s="4"/>
      <c r="I50" s="5"/>
      <c r="J50" s="207">
        <f t="shared" si="3"/>
        <v>0</v>
      </c>
      <c r="K50" s="167"/>
      <c r="L50" s="14" t="str">
        <f t="shared" ref="L50:L54" si="16">IF(AND(H50&gt;0,OR(B50="",C50="")), "Check","OK")</f>
        <v>OK</v>
      </c>
    </row>
    <row r="51" spans="2:12" x14ac:dyDescent="0.2">
      <c r="B51" s="3"/>
      <c r="C51" s="344"/>
      <c r="D51" s="345"/>
      <c r="E51" s="345"/>
      <c r="F51" s="345"/>
      <c r="G51" s="346"/>
      <c r="H51" s="4"/>
      <c r="I51" s="5"/>
      <c r="J51" s="207">
        <f t="shared" si="3"/>
        <v>0</v>
      </c>
      <c r="K51" s="167"/>
      <c r="L51" s="14" t="str">
        <f t="shared" si="16"/>
        <v>OK</v>
      </c>
    </row>
    <row r="52" spans="2:12" x14ac:dyDescent="0.2">
      <c r="B52" s="3"/>
      <c r="C52" s="344"/>
      <c r="D52" s="345"/>
      <c r="E52" s="345"/>
      <c r="F52" s="345"/>
      <c r="G52" s="346"/>
      <c r="H52" s="4"/>
      <c r="I52" s="5"/>
      <c r="J52" s="207">
        <f t="shared" si="3"/>
        <v>0</v>
      </c>
      <c r="K52" s="167"/>
      <c r="L52" s="14" t="str">
        <f t="shared" si="16"/>
        <v>OK</v>
      </c>
    </row>
    <row r="53" spans="2:12" x14ac:dyDescent="0.2">
      <c r="B53" s="3"/>
      <c r="C53" s="344"/>
      <c r="D53" s="345"/>
      <c r="E53" s="345"/>
      <c r="F53" s="345"/>
      <c r="G53" s="346"/>
      <c r="H53" s="4"/>
      <c r="I53" s="5"/>
      <c r="J53" s="207">
        <f t="shared" si="3"/>
        <v>0</v>
      </c>
      <c r="K53" s="167"/>
      <c r="L53" s="14" t="str">
        <f t="shared" si="16"/>
        <v>OK</v>
      </c>
    </row>
    <row r="54" spans="2:12" ht="12" thickBot="1" x14ac:dyDescent="0.25">
      <c r="B54" s="3"/>
      <c r="C54" s="344"/>
      <c r="D54" s="345"/>
      <c r="E54" s="345"/>
      <c r="F54" s="345"/>
      <c r="G54" s="346"/>
      <c r="H54" s="4"/>
      <c r="I54" s="5"/>
      <c r="J54" s="207">
        <f t="shared" si="3"/>
        <v>0</v>
      </c>
      <c r="K54" s="167"/>
      <c r="L54" s="14" t="str">
        <f t="shared" si="16"/>
        <v>OK</v>
      </c>
    </row>
    <row r="55" spans="2:12" ht="37.5" customHeight="1" thickBot="1" x14ac:dyDescent="0.25">
      <c r="B55" s="202" t="s">
        <v>234</v>
      </c>
      <c r="C55" s="303"/>
      <c r="D55" s="304"/>
      <c r="E55" s="304"/>
      <c r="F55" s="304"/>
      <c r="G55" s="305"/>
      <c r="H55" s="203">
        <f>SUM(H56:H59)</f>
        <v>0</v>
      </c>
      <c r="I55" s="204">
        <f>SUM(I56:I59)</f>
        <v>0</v>
      </c>
      <c r="J55" s="205">
        <f t="shared" ref="J55:J56" si="17">SUM(H55:I55)</f>
        <v>0</v>
      </c>
      <c r="K55" s="13">
        <v>0.1</v>
      </c>
      <c r="L55" s="49" t="str">
        <f>IF(H55=0,"",IF((H55/H11)&lt;=K55,"OK","Violazione della soglia. Necessario rivedere i dati prodotti."))</f>
        <v/>
      </c>
    </row>
    <row r="56" spans="2:12" x14ac:dyDescent="0.2">
      <c r="B56" s="3"/>
      <c r="C56" s="306"/>
      <c r="D56" s="307"/>
      <c r="E56" s="307"/>
      <c r="F56" s="307"/>
      <c r="G56" s="308"/>
      <c r="H56" s="163"/>
      <c r="I56" s="5"/>
      <c r="J56" s="207">
        <f t="shared" si="17"/>
        <v>0</v>
      </c>
      <c r="K56" s="166"/>
      <c r="L56" s="14" t="str">
        <f>IF(AND(H56&gt;0,OR(B56="",C56="")), "Check","OK")</f>
        <v>OK</v>
      </c>
    </row>
    <row r="57" spans="2:12" x14ac:dyDescent="0.2">
      <c r="B57" s="3"/>
      <c r="C57" s="306"/>
      <c r="D57" s="307"/>
      <c r="E57" s="307"/>
      <c r="F57" s="307"/>
      <c r="G57" s="308"/>
      <c r="H57" s="163"/>
      <c r="I57" s="5"/>
      <c r="J57" s="207">
        <f t="shared" ref="J57:J59" si="18">SUM(H57:I57)</f>
        <v>0</v>
      </c>
      <c r="K57" s="167"/>
      <c r="L57" s="14" t="str">
        <f>IF(AND(H57&gt;0,OR(B57="",C57="")), "Check","OK")</f>
        <v>OK</v>
      </c>
    </row>
    <row r="58" spans="2:12" x14ac:dyDescent="0.2">
      <c r="B58" s="3"/>
      <c r="C58" s="306"/>
      <c r="D58" s="307"/>
      <c r="E58" s="307"/>
      <c r="F58" s="307"/>
      <c r="G58" s="308"/>
      <c r="H58" s="163"/>
      <c r="I58" s="5"/>
      <c r="J58" s="207">
        <f t="shared" si="18"/>
        <v>0</v>
      </c>
      <c r="K58" s="167"/>
      <c r="L58" s="14" t="str">
        <f t="shared" ref="L58:L59" si="19">IF(AND(H58&gt;0,OR(B58="",C58="")), "Check","OK")</f>
        <v>OK</v>
      </c>
    </row>
    <row r="59" spans="2:12" ht="12" thickBot="1" x14ac:dyDescent="0.25">
      <c r="B59" s="3"/>
      <c r="C59" s="306"/>
      <c r="D59" s="307"/>
      <c r="E59" s="307"/>
      <c r="F59" s="307"/>
      <c r="G59" s="308"/>
      <c r="H59" s="163"/>
      <c r="I59" s="5"/>
      <c r="J59" s="207">
        <f t="shared" si="18"/>
        <v>0</v>
      </c>
      <c r="K59" s="167"/>
      <c r="L59" s="14" t="str">
        <f t="shared" si="19"/>
        <v>OK</v>
      </c>
    </row>
    <row r="60" spans="2:12" ht="23.25" thickBot="1" x14ac:dyDescent="0.25">
      <c r="B60" s="202" t="s">
        <v>235</v>
      </c>
      <c r="C60" s="316" t="s">
        <v>0</v>
      </c>
      <c r="D60" s="317"/>
      <c r="E60" s="317"/>
      <c r="F60" s="196" t="s">
        <v>221</v>
      </c>
      <c r="G60" s="197" t="s">
        <v>220</v>
      </c>
      <c r="H60" s="203">
        <f>SUM(H61:H64)</f>
        <v>0</v>
      </c>
      <c r="I60" s="204">
        <f>SUM(I61:I64)</f>
        <v>0</v>
      </c>
      <c r="J60" s="205">
        <f t="shared" ref="J60:J61" si="20">SUM(H60:I60)</f>
        <v>0</v>
      </c>
      <c r="K60" s="13">
        <v>0.15</v>
      </c>
      <c r="L60" s="49" t="str">
        <f>IF(H60=0,"",IF((H60/H11)&lt;=K60,"OK","Violazione della soglia. Necessario rivedere i dati prodotti."))</f>
        <v/>
      </c>
    </row>
    <row r="61" spans="2:12" x14ac:dyDescent="0.2">
      <c r="B61" s="3"/>
      <c r="C61" s="309"/>
      <c r="D61" s="310"/>
      <c r="E61" s="311"/>
      <c r="F61" s="241">
        <v>37.299999999999997</v>
      </c>
      <c r="G61" s="242"/>
      <c r="H61" s="217">
        <f>G61*F61</f>
        <v>0</v>
      </c>
      <c r="I61" s="5"/>
      <c r="J61" s="207">
        <f t="shared" si="20"/>
        <v>0</v>
      </c>
      <c r="K61" s="166"/>
      <c r="L61" s="14" t="str">
        <f>IF(AND(H61&gt;0,OR(B61="",C61="")), "Check","OK")</f>
        <v>OK</v>
      </c>
    </row>
    <row r="62" spans="2:12" x14ac:dyDescent="0.2">
      <c r="B62" s="3"/>
      <c r="C62" s="306"/>
      <c r="D62" s="307"/>
      <c r="E62" s="312"/>
      <c r="F62" s="240">
        <v>37.299999999999997</v>
      </c>
      <c r="G62" s="54"/>
      <c r="H62" s="217">
        <f t="shared" ref="H62:H64" si="21">G62*F62</f>
        <v>0</v>
      </c>
      <c r="I62" s="5"/>
      <c r="J62" s="207">
        <f t="shared" ref="J62:J64" si="22">SUM(H62:I62)</f>
        <v>0</v>
      </c>
      <c r="K62" s="167"/>
      <c r="L62" s="14" t="str">
        <f>IF(AND(H62&gt;0,OR(B62="",C62="")), "Check","OK")</f>
        <v>OK</v>
      </c>
    </row>
    <row r="63" spans="2:12" x14ac:dyDescent="0.2">
      <c r="B63" s="3"/>
      <c r="C63" s="306"/>
      <c r="D63" s="307"/>
      <c r="E63" s="312"/>
      <c r="F63" s="240">
        <v>37.299999999999997</v>
      </c>
      <c r="G63" s="54"/>
      <c r="H63" s="217">
        <f t="shared" si="21"/>
        <v>0</v>
      </c>
      <c r="I63" s="5"/>
      <c r="J63" s="207">
        <f t="shared" si="22"/>
        <v>0</v>
      </c>
      <c r="K63" s="167"/>
      <c r="L63" s="14" t="str">
        <f t="shared" ref="L63:L64" si="23">IF(AND(H63&gt;0,OR(B63="",C63="")), "Check","OK")</f>
        <v>OK</v>
      </c>
    </row>
    <row r="64" spans="2:12" ht="12" thickBot="1" x14ac:dyDescent="0.25">
      <c r="B64" s="3"/>
      <c r="C64" s="313"/>
      <c r="D64" s="314"/>
      <c r="E64" s="315"/>
      <c r="F64" s="240">
        <v>37.299999999999997</v>
      </c>
      <c r="G64" s="54"/>
      <c r="H64" s="217">
        <f t="shared" si="21"/>
        <v>0</v>
      </c>
      <c r="I64" s="5"/>
      <c r="J64" s="207">
        <f t="shared" si="22"/>
        <v>0</v>
      </c>
      <c r="K64" s="167"/>
      <c r="L64" s="14" t="str">
        <f t="shared" si="23"/>
        <v>OK</v>
      </c>
    </row>
    <row r="65" spans="2:13" ht="23.25" customHeight="1" thickBot="1" x14ac:dyDescent="0.25">
      <c r="B65" s="202" t="s">
        <v>232</v>
      </c>
      <c r="C65" s="303"/>
      <c r="D65" s="304"/>
      <c r="E65" s="304"/>
      <c r="F65" s="304"/>
      <c r="G65" s="305"/>
      <c r="H65" s="203">
        <f>SUM(H66)</f>
        <v>0</v>
      </c>
      <c r="I65" s="204">
        <f>SUM(I66)</f>
        <v>0</v>
      </c>
      <c r="J65" s="205">
        <f t="shared" ref="J65:J66" si="24">SUM(H65:I65)</f>
        <v>0</v>
      </c>
      <c r="K65" s="13">
        <v>0.1</v>
      </c>
      <c r="L65" s="49" t="str">
        <f>IF(H65=0,"",IF((H65/H60)&lt;=K65,"OK","Violazione della soglia. Necessario rivedere i dati prodotti."))</f>
        <v/>
      </c>
    </row>
    <row r="66" spans="2:13" x14ac:dyDescent="0.2">
      <c r="B66" s="3" t="s">
        <v>217</v>
      </c>
      <c r="C66" s="306" t="s">
        <v>194</v>
      </c>
      <c r="D66" s="307"/>
      <c r="E66" s="307"/>
      <c r="F66" s="307"/>
      <c r="G66" s="308"/>
      <c r="H66" s="243"/>
      <c r="I66" s="5"/>
      <c r="J66" s="207">
        <f t="shared" si="24"/>
        <v>0</v>
      </c>
      <c r="K66" s="166"/>
      <c r="L66" s="14" t="str">
        <f>IF(AND(H66&gt;0,OR(B66="",C66="")), "Check","OK")</f>
        <v>OK</v>
      </c>
    </row>
    <row r="67" spans="2:13" ht="39.950000000000003" customHeight="1" x14ac:dyDescent="0.2">
      <c r="B67" s="343" t="s">
        <v>189</v>
      </c>
      <c r="C67" s="343"/>
      <c r="D67" s="343"/>
      <c r="E67" s="343"/>
      <c r="F67" s="343"/>
      <c r="G67" s="343"/>
      <c r="H67" s="343"/>
      <c r="I67" s="343"/>
      <c r="J67" s="343"/>
      <c r="K67" s="343"/>
      <c r="L67" s="343"/>
    </row>
    <row r="68" spans="2:13" x14ac:dyDescent="0.2">
      <c r="B68" s="153"/>
      <c r="C68" s="153"/>
      <c r="D68" s="153"/>
      <c r="E68" s="153"/>
      <c r="F68" s="153"/>
      <c r="G68" s="153"/>
      <c r="H68" s="153"/>
      <c r="I68" s="153"/>
      <c r="J68" s="153"/>
      <c r="K68" s="45"/>
      <c r="L68" s="14" t="str">
        <f>IF((COUNTIF(L12:L66,"check"))&gt;0,"CHECK","OK")</f>
        <v>OK</v>
      </c>
    </row>
    <row r="69" spans="2:13" x14ac:dyDescent="0.2">
      <c r="B69" s="156"/>
      <c r="C69" s="156"/>
      <c r="D69" s="156"/>
      <c r="E69" s="156"/>
      <c r="F69" s="156"/>
      <c r="G69" s="156"/>
      <c r="H69" s="156"/>
      <c r="I69" s="156"/>
      <c r="J69" s="156"/>
      <c r="K69" s="45"/>
      <c r="L69" s="45"/>
    </row>
    <row r="70" spans="2:13" ht="35.25" customHeight="1" thickBot="1" x14ac:dyDescent="0.25">
      <c r="B70" s="353" t="s">
        <v>199</v>
      </c>
      <c r="C70" s="353"/>
      <c r="D70" s="45"/>
      <c r="E70" s="325" t="s">
        <v>200</v>
      </c>
      <c r="F70" s="325"/>
      <c r="G70" s="325"/>
      <c r="H70" s="325"/>
      <c r="I70" s="325"/>
      <c r="J70" s="45"/>
      <c r="K70" s="45"/>
      <c r="L70" s="45"/>
    </row>
    <row r="71" spans="2:13" ht="45" customHeight="1" thickBot="1" x14ac:dyDescent="0.3">
      <c r="B71" s="209" t="s">
        <v>190</v>
      </c>
      <c r="C71" s="258"/>
      <c r="D71" s="170"/>
      <c r="E71" s="319" t="s">
        <v>201</v>
      </c>
      <c r="F71" s="320"/>
      <c r="G71" s="320"/>
      <c r="H71" s="321"/>
      <c r="I71" s="211">
        <f>+H11</f>
        <v>0</v>
      </c>
      <c r="J71" s="170"/>
      <c r="K71" s="170"/>
      <c r="L71" s="170"/>
    </row>
    <row r="72" spans="2:13" ht="45" customHeight="1" thickBot="1" x14ac:dyDescent="0.25">
      <c r="B72" s="209" t="s">
        <v>192</v>
      </c>
      <c r="C72" s="210">
        <f>23721*2</f>
        <v>47442</v>
      </c>
      <c r="D72" s="45"/>
      <c r="E72" s="322" t="s">
        <v>202</v>
      </c>
      <c r="F72" s="323"/>
      <c r="G72" s="323"/>
      <c r="H72" s="324"/>
      <c r="I72" s="211">
        <f>+C73</f>
        <v>0</v>
      </c>
      <c r="J72" s="45"/>
      <c r="K72" s="45"/>
      <c r="L72" s="45"/>
    </row>
    <row r="73" spans="2:13" ht="45" customHeight="1" thickBot="1" x14ac:dyDescent="0.25">
      <c r="B73" s="209" t="s">
        <v>193</v>
      </c>
      <c r="C73" s="210">
        <f>+C72*C71</f>
        <v>0</v>
      </c>
      <c r="D73" s="45"/>
      <c r="E73" s="326" t="s">
        <v>203</v>
      </c>
      <c r="F73" s="327"/>
      <c r="G73" s="327"/>
      <c r="H73" s="328"/>
      <c r="I73" s="181">
        <f>SUM(I71:I72)</f>
        <v>0</v>
      </c>
      <c r="J73" s="45"/>
      <c r="K73" s="45"/>
      <c r="L73" s="45"/>
    </row>
    <row r="74" spans="2:13" ht="45" customHeight="1" thickBot="1" x14ac:dyDescent="0.25">
      <c r="B74" s="332" t="str">
        <f>IF(C71="","Indicare il numero di assegnisti richiesti",IF(C71&lt;&gt;"","OK"))</f>
        <v>Indicare il numero di assegnisti richiesti</v>
      </c>
      <c r="C74" s="333"/>
      <c r="D74" s="45"/>
      <c r="E74" s="329" t="str">
        <f>IF(L11&lt;&gt;"OK","Rivedere Spese Ammissibili Azione 1.5.1",IF(B74&lt;&gt;"OK","Rivedere Spese Ammissibili Azione 10.5.12",IF(I73&gt;Elenco!F6,"Le spese ammissibili sono superiori al contributo concebile - Rivedere",IF(AND(L11="OK",B74="OK",I73&lt;=Elenco!F6),"OK"))))</f>
        <v>Rivedere Spese Ammissibili Azione 1.5.1</v>
      </c>
      <c r="F74" s="330"/>
      <c r="G74" s="330"/>
      <c r="H74" s="330"/>
      <c r="I74" s="331"/>
      <c r="J74" s="45"/>
      <c r="K74" s="45"/>
      <c r="L74" s="45"/>
      <c r="M74" s="150"/>
    </row>
    <row r="75" spans="2:13" ht="46.5" customHeight="1" x14ac:dyDescent="0.2">
      <c r="B75" s="318" t="s">
        <v>209</v>
      </c>
      <c r="C75" s="318"/>
      <c r="D75" s="45"/>
      <c r="E75" s="45"/>
      <c r="F75" s="45"/>
      <c r="G75" s="45"/>
      <c r="H75" s="45"/>
      <c r="I75" s="45"/>
      <c r="J75" s="45"/>
      <c r="K75" s="45"/>
      <c r="L75" s="45"/>
    </row>
    <row r="76" spans="2:13" ht="21.95" customHeight="1" x14ac:dyDescent="0.2">
      <c r="L76" s="149"/>
    </row>
    <row r="77" spans="2:13" ht="21.95" customHeight="1" x14ac:dyDescent="0.2">
      <c r="L77" s="149"/>
    </row>
    <row r="78" spans="2:13" ht="39.950000000000003" customHeight="1" x14ac:dyDescent="0.2"/>
    <row r="81" spans="2:7" x14ac:dyDescent="0.2">
      <c r="G81" s="50"/>
    </row>
    <row r="82" spans="2:7" x14ac:dyDescent="0.2">
      <c r="B82" s="61"/>
    </row>
    <row r="87" spans="2:7" x14ac:dyDescent="0.2">
      <c r="B87" s="62"/>
    </row>
    <row r="88" spans="2:7" x14ac:dyDescent="0.2">
      <c r="B88" s="50"/>
    </row>
    <row r="153" spans="1:1" x14ac:dyDescent="0.2">
      <c r="A153" t="s">
        <v>100</v>
      </c>
    </row>
  </sheetData>
  <sheetProtection algorithmName="SHA-512" hashValue="Ri2qYeQwasjF9tdO42XKrNKRlwhd4rk615DM1W8WW/Yv1uhlELBPJ8jtz/ak4Twx7pPyK5+hD0kr/+TDfodcAw==" saltValue="g4kTlOSLMsf8mWmJzShvnA==" spinCount="100000" sheet="1" formatColumns="0" formatRows="0"/>
  <mergeCells count="71">
    <mergeCell ref="C53:G53"/>
    <mergeCell ref="C54:G54"/>
    <mergeCell ref="B70:C70"/>
    <mergeCell ref="D3:F5"/>
    <mergeCell ref="C15:G15"/>
    <mergeCell ref="C14:G14"/>
    <mergeCell ref="C23:G23"/>
    <mergeCell ref="C22:G22"/>
    <mergeCell ref="C21:G21"/>
    <mergeCell ref="C20:G20"/>
    <mergeCell ref="C19:G19"/>
    <mergeCell ref="C18:G18"/>
    <mergeCell ref="C17:G17"/>
    <mergeCell ref="C16:G16"/>
    <mergeCell ref="C13:G13"/>
    <mergeCell ref="B6:C6"/>
    <mergeCell ref="C10:G10"/>
    <mergeCell ref="C11:G11"/>
    <mergeCell ref="C12:G12"/>
    <mergeCell ref="B7:L7"/>
    <mergeCell ref="B8:L8"/>
    <mergeCell ref="C45:G45"/>
    <mergeCell ref="C46:G46"/>
    <mergeCell ref="C47:G47"/>
    <mergeCell ref="C24:G24"/>
    <mergeCell ref="C25:G25"/>
    <mergeCell ref="C26:G26"/>
    <mergeCell ref="C27:G27"/>
    <mergeCell ref="C28:G28"/>
    <mergeCell ref="C37:G37"/>
    <mergeCell ref="C38:G38"/>
    <mergeCell ref="C29:G29"/>
    <mergeCell ref="C33:G33"/>
    <mergeCell ref="C34:G34"/>
    <mergeCell ref="C35:G35"/>
    <mergeCell ref="C36:G36"/>
    <mergeCell ref="B3:C5"/>
    <mergeCell ref="G3:G5"/>
    <mergeCell ref="B67:L67"/>
    <mergeCell ref="C49:G49"/>
    <mergeCell ref="C50:G50"/>
    <mergeCell ref="C51:G51"/>
    <mergeCell ref="C52:G52"/>
    <mergeCell ref="C48:G48"/>
    <mergeCell ref="C39:G39"/>
    <mergeCell ref="C40:G40"/>
    <mergeCell ref="C41:G41"/>
    <mergeCell ref="C42:G42"/>
    <mergeCell ref="C43:G43"/>
    <mergeCell ref="C44:G44"/>
    <mergeCell ref="D6:F6"/>
    <mergeCell ref="B9:L9"/>
    <mergeCell ref="B75:C75"/>
    <mergeCell ref="E71:H71"/>
    <mergeCell ref="E72:H72"/>
    <mergeCell ref="E70:I70"/>
    <mergeCell ref="E73:H73"/>
    <mergeCell ref="E74:I74"/>
    <mergeCell ref="B74:C74"/>
    <mergeCell ref="C65:G65"/>
    <mergeCell ref="C66:G66"/>
    <mergeCell ref="C55:G55"/>
    <mergeCell ref="C56:G56"/>
    <mergeCell ref="C57:G57"/>
    <mergeCell ref="C58:G58"/>
    <mergeCell ref="C59:G59"/>
    <mergeCell ref="C61:E61"/>
    <mergeCell ref="C62:E62"/>
    <mergeCell ref="C63:E63"/>
    <mergeCell ref="C64:E64"/>
    <mergeCell ref="C60:E60"/>
  </mergeCells>
  <phoneticPr fontId="13" type="noConversion"/>
  <conditionalFormatting sqref="G6">
    <cfRule type="containsText" dxfId="120" priority="50" operator="containsText" text="ERRORE: solo le Piccole Imprese ammissibili per creazione di nuove imprese in de minimis. RIFORMULARE">
      <formula>NOT(ISERROR(SEARCH("ERRORE: solo le Piccole Imprese ammissibili per creazione di nuove imprese in de minimis. RIFORMULARE",G6)))</formula>
    </cfRule>
    <cfRule type="containsText" dxfId="119" priority="58" operator="containsText" text="OK">
      <formula>NOT(ISERROR(SEARCH("OK",G6)))</formula>
    </cfRule>
    <cfRule type="containsText" dxfId="118" priority="59" operator="containsText" text="ERRORE: solo le Piccole Imprese sono ammissibili a contributo ai sensi dell'Art. 22del Reg. 651. RIFORMULARE">
      <formula>NOT(ISERROR(SEARCH("ERRORE: solo le Piccole Imprese sono ammissibili a contributo ai sensi dell'Art. 22del Reg. 651. RIFORMULARE",G6)))</formula>
    </cfRule>
  </conditionalFormatting>
  <conditionalFormatting sqref="L11">
    <cfRule type="containsText" dxfId="117" priority="53" operator="containsText" text="Rivedere importi spesa ammissibile">
      <formula>NOT(ISERROR(SEARCH("Rivedere importi spesa ammissibile",L11)))</formula>
    </cfRule>
    <cfRule type="containsText" dxfId="116" priority="54" operator="containsText" text="OK">
      <formula>NOT(ISERROR(SEARCH("OK",L11)))</formula>
    </cfRule>
    <cfRule type="containsText" dxfId="115" priority="55" operator="containsText" text="NON AMMISSIBILE">
      <formula>NOT(ISERROR(SEARCH("NON AMMISSIBILE",L11)))</formula>
    </cfRule>
  </conditionalFormatting>
  <conditionalFormatting sqref="L14">
    <cfRule type="containsText" dxfId="114" priority="46" operator="containsText" text="ok">
      <formula>NOT(ISERROR(SEARCH("ok",L14)))</formula>
    </cfRule>
    <cfRule type="containsText" dxfId="113" priority="47" operator="containsText" text="Check">
      <formula>NOT(ISERROR(SEARCH("Check",L14)))</formula>
    </cfRule>
  </conditionalFormatting>
  <conditionalFormatting sqref="L68">
    <cfRule type="containsText" dxfId="112" priority="42" operator="containsText" text="ok">
      <formula>NOT(ISERROR(SEARCH("ok",L68)))</formula>
    </cfRule>
    <cfRule type="containsText" dxfId="111" priority="43" operator="containsText" text="Check">
      <formula>NOT(ISERROR(SEARCH("Check",L68)))</formula>
    </cfRule>
  </conditionalFormatting>
  <conditionalFormatting sqref="L40:L43 L15:L23 L52:L54">
    <cfRule type="containsText" dxfId="110" priority="44" operator="containsText" text="ok">
      <formula>NOT(ISERROR(SEARCH("ok",L15)))</formula>
    </cfRule>
    <cfRule type="containsText" dxfId="109" priority="45" operator="containsText" text="Check">
      <formula>NOT(ISERROR(SEARCH("Check",L15)))</formula>
    </cfRule>
  </conditionalFormatting>
  <conditionalFormatting sqref="L44:L51">
    <cfRule type="containsText" dxfId="108" priority="40" operator="containsText" text="ok">
      <formula>NOT(ISERROR(SEARCH("ok",L44)))</formula>
    </cfRule>
    <cfRule type="containsText" dxfId="107" priority="41" operator="containsText" text="Check">
      <formula>NOT(ISERROR(SEARCH("Check",L44)))</formula>
    </cfRule>
  </conditionalFormatting>
  <conditionalFormatting sqref="L12">
    <cfRule type="containsText" dxfId="106" priority="38" operator="containsText" text="OK">
      <formula>NOT(ISERROR(SEARCH("OK",L12)))</formula>
    </cfRule>
    <cfRule type="containsText" dxfId="105" priority="39" operator="containsText" text="Violazione della soglia. Necessario rivedere i dati prodotti.">
      <formula>NOT(ISERROR(SEARCH("Violazione della soglia. Necessario rivedere i dati prodotti.",L12)))</formula>
    </cfRule>
  </conditionalFormatting>
  <conditionalFormatting sqref="L13">
    <cfRule type="containsText" dxfId="104" priority="36" operator="containsText" text="ok">
      <formula>NOT(ISERROR(SEARCH("ok",L13)))</formula>
    </cfRule>
    <cfRule type="containsText" dxfId="103" priority="37" operator="containsText" text="Check">
      <formula>NOT(ISERROR(SEARCH("Check",L13)))</formula>
    </cfRule>
  </conditionalFormatting>
  <conditionalFormatting sqref="L26">
    <cfRule type="containsText" dxfId="102" priority="34" operator="containsText" text="ok">
      <formula>NOT(ISERROR(SEARCH("ok",L26)))</formula>
    </cfRule>
    <cfRule type="containsText" dxfId="101" priority="35" operator="containsText" text="Check">
      <formula>NOT(ISERROR(SEARCH("Check",L26)))</formula>
    </cfRule>
  </conditionalFormatting>
  <conditionalFormatting sqref="L27:L38">
    <cfRule type="containsText" dxfId="100" priority="32" operator="containsText" text="ok">
      <formula>NOT(ISERROR(SEARCH("ok",L27)))</formula>
    </cfRule>
    <cfRule type="containsText" dxfId="99" priority="33" operator="containsText" text="Check">
      <formula>NOT(ISERROR(SEARCH("Check",L27)))</formula>
    </cfRule>
  </conditionalFormatting>
  <conditionalFormatting sqref="L24">
    <cfRule type="containsText" dxfId="98" priority="30" operator="containsText" text="OK">
      <formula>NOT(ISERROR(SEARCH("OK",L24)))</formula>
    </cfRule>
    <cfRule type="containsText" dxfId="97" priority="31" operator="containsText" text="Violazione della soglia. Necessario rivedere i dati prodotti.">
      <formula>NOT(ISERROR(SEARCH("Violazione della soglia. Necessario rivedere i dati prodotti.",L24)))</formula>
    </cfRule>
  </conditionalFormatting>
  <conditionalFormatting sqref="L25">
    <cfRule type="containsText" dxfId="96" priority="28" operator="containsText" text="ok">
      <formula>NOT(ISERROR(SEARCH("ok",L25)))</formula>
    </cfRule>
    <cfRule type="containsText" dxfId="95" priority="29" operator="containsText" text="Check">
      <formula>NOT(ISERROR(SEARCH("Check",L25)))</formula>
    </cfRule>
  </conditionalFormatting>
  <conditionalFormatting sqref="E74">
    <cfRule type="containsText" dxfId="94" priority="26" operator="containsText" text="ok">
      <formula>NOT(ISERROR(SEARCH("ok",E74)))</formula>
    </cfRule>
  </conditionalFormatting>
  <conditionalFormatting sqref="B74">
    <cfRule type="containsText" dxfId="93" priority="24" operator="containsText" text="ok">
      <formula>NOT(ISERROR(SEARCH("ok",B74)))</formula>
    </cfRule>
    <cfRule type="containsText" dxfId="92" priority="25" operator="containsText" text="Indicare il numero di assegnisti richiesti">
      <formula>NOT(ISERROR(SEARCH("Indicare il numero di assegnisti richiesti",B74)))</formula>
    </cfRule>
  </conditionalFormatting>
  <conditionalFormatting sqref="E74">
    <cfRule type="containsText" dxfId="91" priority="23" operator="containsText" text="Le spese ammissibili sono superiori al contributo concebile - Rivedere">
      <formula>NOT(ISERROR(SEARCH("Le spese ammissibili sono superiori al contributo concebile - Rivedere",E74)))</formula>
    </cfRule>
  </conditionalFormatting>
  <conditionalFormatting sqref="E74:I74">
    <cfRule type="containsText" dxfId="90" priority="21" operator="containsText" text="Rivedere Spese Ammissibili Azione 10.5.12">
      <formula>NOT(ISERROR(SEARCH("Rivedere Spese Ammissibili Azione 10.5.12",E74)))</formula>
    </cfRule>
    <cfRule type="containsText" dxfId="89" priority="22" operator="containsText" text="Rivedere Spese Ammissibili Azione 1.5.1">
      <formula>NOT(ISERROR(SEARCH("Rivedere Spese Ammissibili Azione 1.5.1",E74)))</formula>
    </cfRule>
  </conditionalFormatting>
  <conditionalFormatting sqref="L66">
    <cfRule type="containsText" dxfId="88" priority="1" operator="containsText" text="ok">
      <formula>NOT(ISERROR(SEARCH("ok",L66)))</formula>
    </cfRule>
    <cfRule type="containsText" dxfId="87" priority="2" operator="containsText" text="Check">
      <formula>NOT(ISERROR(SEARCH("Check",L66)))</formula>
    </cfRule>
  </conditionalFormatting>
  <conditionalFormatting sqref="L57">
    <cfRule type="containsText" dxfId="86" priority="19" operator="containsText" text="ok">
      <formula>NOT(ISERROR(SEARCH("ok",L57)))</formula>
    </cfRule>
    <cfRule type="containsText" dxfId="85" priority="20" operator="containsText" text="Check">
      <formula>NOT(ISERROR(SEARCH("Check",L57)))</formula>
    </cfRule>
  </conditionalFormatting>
  <conditionalFormatting sqref="L58:L59">
    <cfRule type="containsText" dxfId="84" priority="17" operator="containsText" text="ok">
      <formula>NOT(ISERROR(SEARCH("ok",L58)))</formula>
    </cfRule>
    <cfRule type="containsText" dxfId="83" priority="18" operator="containsText" text="Check">
      <formula>NOT(ISERROR(SEARCH("Check",L58)))</formula>
    </cfRule>
  </conditionalFormatting>
  <conditionalFormatting sqref="L55">
    <cfRule type="containsText" dxfId="82" priority="15" operator="containsText" text="OK">
      <formula>NOT(ISERROR(SEARCH("OK",L55)))</formula>
    </cfRule>
    <cfRule type="containsText" dxfId="81" priority="16" operator="containsText" text="Violazione della soglia. Necessario rivedere i dati prodotti.">
      <formula>NOT(ISERROR(SEARCH("Violazione della soglia. Necessario rivedere i dati prodotti.",L55)))</formula>
    </cfRule>
  </conditionalFormatting>
  <conditionalFormatting sqref="L56">
    <cfRule type="containsText" dxfId="80" priority="13" operator="containsText" text="ok">
      <formula>NOT(ISERROR(SEARCH("ok",L56)))</formula>
    </cfRule>
    <cfRule type="containsText" dxfId="79" priority="14" operator="containsText" text="Check">
      <formula>NOT(ISERROR(SEARCH("Check",L56)))</formula>
    </cfRule>
  </conditionalFormatting>
  <conditionalFormatting sqref="L62">
    <cfRule type="containsText" dxfId="78" priority="11" operator="containsText" text="ok">
      <formula>NOT(ISERROR(SEARCH("ok",L62)))</formula>
    </cfRule>
    <cfRule type="containsText" dxfId="77" priority="12" operator="containsText" text="Check">
      <formula>NOT(ISERROR(SEARCH("Check",L62)))</formula>
    </cfRule>
  </conditionalFormatting>
  <conditionalFormatting sqref="L63:L64">
    <cfRule type="containsText" dxfId="76" priority="9" operator="containsText" text="ok">
      <formula>NOT(ISERROR(SEARCH("ok",L63)))</formula>
    </cfRule>
    <cfRule type="containsText" dxfId="75" priority="10" operator="containsText" text="Check">
      <formula>NOT(ISERROR(SEARCH("Check",L63)))</formula>
    </cfRule>
  </conditionalFormatting>
  <conditionalFormatting sqref="L60">
    <cfRule type="containsText" dxfId="74" priority="7" operator="containsText" text="OK">
      <formula>NOT(ISERROR(SEARCH("OK",L60)))</formula>
    </cfRule>
    <cfRule type="containsText" dxfId="73" priority="8" operator="containsText" text="Violazione della soglia. Necessario rivedere i dati prodotti.">
      <formula>NOT(ISERROR(SEARCH("Violazione della soglia. Necessario rivedere i dati prodotti.",L60)))</formula>
    </cfRule>
  </conditionalFormatting>
  <conditionalFormatting sqref="L61">
    <cfRule type="containsText" dxfId="72" priority="5" operator="containsText" text="ok">
      <formula>NOT(ISERROR(SEARCH("ok",L61)))</formula>
    </cfRule>
    <cfRule type="containsText" dxfId="71" priority="6" operator="containsText" text="Check">
      <formula>NOT(ISERROR(SEARCH("Check",L61)))</formula>
    </cfRule>
  </conditionalFormatting>
  <conditionalFormatting sqref="L65">
    <cfRule type="containsText" dxfId="70" priority="3" operator="containsText" text="OK">
      <formula>NOT(ISERROR(SEARCH("OK",L65)))</formula>
    </cfRule>
    <cfRule type="containsText" dxfId="69" priority="4" operator="containsText" text="Violazione della soglia. Necessario rivedere i dati prodotti.">
      <formula>NOT(ISERROR(SEARCH("Violazione della soglia. Necessario rivedere i dati prodotti.",L65)))</formula>
    </cfRule>
  </conditionalFormatting>
  <printOptions horizontalCentered="1"/>
  <pageMargins left="0.11811023622047245" right="0.11811023622047245" top="0.11811023622047245" bottom="0.15748031496062992" header="0.15748031496062992" footer="0.11811023622047245"/>
  <pageSetup paperSize="9" scale="72" fitToHeight="2" orientation="landscape" r:id="rId1"/>
  <headerFooter>
    <oddHeader>&amp;RFormulario Excel - Procedura ex DGR 459/2020</oddHeader>
  </headerFooter>
  <rowBreaks count="1" manualBreakCount="1">
    <brk id="69" max="16383" man="1"/>
  </rowBreaks>
  <ignoredErrors>
    <ignoredError sqref="L55 L65 L6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Elenco!$C$14:$C$20</xm:f>
          </x14:formula1>
          <xm:sqref>C71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B2:AB66"/>
  <sheetViews>
    <sheetView showGridLines="0" tabSelected="1" view="pageBreakPreview" topLeftCell="A2" zoomScale="75" zoomScaleNormal="90" zoomScaleSheetLayoutView="75" workbookViewId="0">
      <pane xSplit="2" ySplit="5" topLeftCell="E7" activePane="bottomRight" state="frozenSplit"/>
      <selection activeCell="A13" sqref="A13:O15"/>
      <selection pane="topRight" activeCell="A13" sqref="A13:O15"/>
      <selection pane="bottomLeft" activeCell="A13" sqref="A13:O15"/>
      <selection pane="bottomRight" activeCell="A13" sqref="A13:O15"/>
    </sheetView>
  </sheetViews>
  <sheetFormatPr defaultRowHeight="11.25" x14ac:dyDescent="0.2"/>
  <cols>
    <col min="2" max="2" width="46.6640625" customWidth="1"/>
    <col min="3" max="27" width="15.83203125" customWidth="1"/>
  </cols>
  <sheetData>
    <row r="2" spans="2:28" ht="15.75" x14ac:dyDescent="0.2">
      <c r="B2" s="58" t="s">
        <v>101</v>
      </c>
      <c r="C2" s="60"/>
      <c r="D2" s="60"/>
      <c r="E2" s="60"/>
      <c r="F2" s="60"/>
      <c r="G2" s="60"/>
      <c r="H2" s="60"/>
      <c r="I2" s="60"/>
      <c r="J2" s="60"/>
      <c r="K2" s="60"/>
      <c r="L2" s="60"/>
      <c r="M2" s="60"/>
      <c r="N2" s="60"/>
      <c r="O2" s="60"/>
      <c r="P2" s="60"/>
      <c r="Q2" s="60"/>
      <c r="R2" s="60"/>
      <c r="S2" s="60"/>
      <c r="T2" s="60"/>
      <c r="U2" s="60"/>
      <c r="V2" s="60"/>
      <c r="W2" s="60"/>
      <c r="X2" s="60"/>
      <c r="Y2" s="60"/>
      <c r="Z2" s="60"/>
      <c r="AA2" s="60"/>
      <c r="AB2" s="60"/>
    </row>
    <row r="3" spans="2:28" x14ac:dyDescent="0.2">
      <c r="B3" s="368" t="s">
        <v>210</v>
      </c>
      <c r="C3" s="368"/>
      <c r="D3" s="368"/>
      <c r="E3" s="368"/>
      <c r="F3" s="369" t="str">
        <f>IF(AA6="","",IF(AB64="OK","OK","Predisporre/Rivedere articolazione temporale"))</f>
        <v>OK</v>
      </c>
      <c r="G3" s="369"/>
      <c r="H3" s="369"/>
      <c r="I3" s="369"/>
      <c r="J3" s="60"/>
      <c r="K3" s="60"/>
      <c r="L3" s="60"/>
      <c r="M3" s="60"/>
      <c r="N3" s="60"/>
      <c r="O3" s="60"/>
      <c r="P3" s="60"/>
      <c r="Q3" s="60"/>
      <c r="R3" s="60"/>
      <c r="S3" s="60"/>
      <c r="T3" s="60"/>
      <c r="U3" s="60"/>
      <c r="V3" s="60"/>
      <c r="W3" s="60"/>
      <c r="X3" s="60"/>
      <c r="Y3" s="60"/>
      <c r="Z3" s="60"/>
      <c r="AA3" s="60"/>
      <c r="AB3" s="60"/>
    </row>
    <row r="4" spans="2:28" ht="12" thickBot="1" x14ac:dyDescent="0.25">
      <c r="B4" s="63"/>
      <c r="C4" s="60"/>
      <c r="D4" s="60"/>
      <c r="E4" s="60"/>
      <c r="F4" s="60"/>
      <c r="G4" s="60"/>
      <c r="H4" s="60"/>
      <c r="I4" s="60"/>
      <c r="J4" s="60"/>
      <c r="K4" s="60"/>
      <c r="L4" s="60"/>
      <c r="M4" s="60"/>
      <c r="N4" s="60"/>
      <c r="O4" s="60"/>
      <c r="P4" s="60"/>
      <c r="Q4" s="60"/>
      <c r="R4" s="60"/>
      <c r="S4" s="60"/>
      <c r="T4" s="60"/>
      <c r="U4" s="60"/>
      <c r="V4" s="60"/>
      <c r="W4" s="60"/>
      <c r="X4" s="60"/>
      <c r="Y4" s="60"/>
      <c r="Z4" s="60"/>
      <c r="AA4" s="60"/>
      <c r="AB4" s="60"/>
    </row>
    <row r="5" spans="2:28" ht="16.5" thickBot="1" x14ac:dyDescent="0.25">
      <c r="B5" s="180" t="s">
        <v>204</v>
      </c>
      <c r="C5" s="194" t="s">
        <v>10</v>
      </c>
      <c r="D5" s="196" t="s">
        <v>11</v>
      </c>
      <c r="E5" s="196" t="s">
        <v>12</v>
      </c>
      <c r="F5" s="196" t="s">
        <v>13</v>
      </c>
      <c r="G5" s="196" t="s">
        <v>14</v>
      </c>
      <c r="H5" s="196" t="s">
        <v>15</v>
      </c>
      <c r="I5" s="196" t="s">
        <v>16</v>
      </c>
      <c r="J5" s="196" t="s">
        <v>17</v>
      </c>
      <c r="K5" s="196" t="s">
        <v>18</v>
      </c>
      <c r="L5" s="196" t="s">
        <v>19</v>
      </c>
      <c r="M5" s="196" t="s">
        <v>20</v>
      </c>
      <c r="N5" s="196" t="s">
        <v>21</v>
      </c>
      <c r="O5" s="196" t="s">
        <v>22</v>
      </c>
      <c r="P5" s="196" t="s">
        <v>23</v>
      </c>
      <c r="Q5" s="196" t="s">
        <v>24</v>
      </c>
      <c r="R5" s="196" t="s">
        <v>25</v>
      </c>
      <c r="S5" s="196" t="s">
        <v>26</v>
      </c>
      <c r="T5" s="196" t="s">
        <v>27</v>
      </c>
      <c r="U5" s="196" t="s">
        <v>146</v>
      </c>
      <c r="V5" s="196" t="s">
        <v>147</v>
      </c>
      <c r="W5" s="196" t="s">
        <v>148</v>
      </c>
      <c r="X5" s="196" t="s">
        <v>149</v>
      </c>
      <c r="Y5" s="196" t="s">
        <v>150</v>
      </c>
      <c r="Z5" s="196" t="s">
        <v>151</v>
      </c>
      <c r="AA5" s="197" t="s">
        <v>2</v>
      </c>
      <c r="AB5" s="60"/>
    </row>
    <row r="6" spans="2:28" ht="36" customHeight="1" thickBot="1" x14ac:dyDescent="0.25">
      <c r="B6" s="213" t="s">
        <v>5</v>
      </c>
      <c r="C6" s="212">
        <f>C7+C19+C34+C50+C55+C60</f>
        <v>0</v>
      </c>
      <c r="D6" s="212">
        <f t="shared" ref="D6:T6" si="0">D7+D19+D34+D50+D55+D60</f>
        <v>0</v>
      </c>
      <c r="E6" s="212">
        <f t="shared" si="0"/>
        <v>0</v>
      </c>
      <c r="F6" s="212">
        <f t="shared" si="0"/>
        <v>0</v>
      </c>
      <c r="G6" s="212">
        <f t="shared" si="0"/>
        <v>0</v>
      </c>
      <c r="H6" s="212">
        <f t="shared" si="0"/>
        <v>0</v>
      </c>
      <c r="I6" s="212">
        <f t="shared" si="0"/>
        <v>0</v>
      </c>
      <c r="J6" s="212">
        <f t="shared" si="0"/>
        <v>0</v>
      </c>
      <c r="K6" s="212">
        <f t="shared" si="0"/>
        <v>0</v>
      </c>
      <c r="L6" s="212">
        <f t="shared" si="0"/>
        <v>0</v>
      </c>
      <c r="M6" s="212">
        <f t="shared" si="0"/>
        <v>0</v>
      </c>
      <c r="N6" s="212">
        <f t="shared" si="0"/>
        <v>0</v>
      </c>
      <c r="O6" s="212">
        <f t="shared" si="0"/>
        <v>0</v>
      </c>
      <c r="P6" s="212">
        <f t="shared" si="0"/>
        <v>0</v>
      </c>
      <c r="Q6" s="212">
        <f t="shared" si="0"/>
        <v>0</v>
      </c>
      <c r="R6" s="212">
        <f t="shared" si="0"/>
        <v>0</v>
      </c>
      <c r="S6" s="212">
        <f t="shared" si="0"/>
        <v>0</v>
      </c>
      <c r="T6" s="212">
        <f t="shared" si="0"/>
        <v>0</v>
      </c>
      <c r="U6" s="212"/>
      <c r="V6" s="212"/>
      <c r="W6" s="212"/>
      <c r="X6" s="212"/>
      <c r="Y6" s="212"/>
      <c r="Z6" s="212"/>
      <c r="AA6" s="212">
        <f t="shared" ref="AA6:AA41" si="1">SUM(C6:Z6)</f>
        <v>0</v>
      </c>
      <c r="AB6" s="9" t="str">
        <f>IF(AA6='1'!J11,"OK","CHECK")</f>
        <v>OK</v>
      </c>
    </row>
    <row r="7" spans="2:28" ht="36" customHeight="1" thickBot="1" x14ac:dyDescent="0.25">
      <c r="B7" s="202" t="str">
        <f>'1'!B12</f>
        <v>Opere Murarie (max del 10% del totale delle spese ammissibili)</v>
      </c>
      <c r="C7" s="203">
        <f>SUM(C8:C18)</f>
        <v>0</v>
      </c>
      <c r="D7" s="203">
        <f t="shared" ref="D7:T7" si="2">SUM(D8:D18)</f>
        <v>0</v>
      </c>
      <c r="E7" s="203">
        <f t="shared" si="2"/>
        <v>0</v>
      </c>
      <c r="F7" s="203">
        <f t="shared" si="2"/>
        <v>0</v>
      </c>
      <c r="G7" s="203">
        <f t="shared" si="2"/>
        <v>0</v>
      </c>
      <c r="H7" s="203">
        <f t="shared" si="2"/>
        <v>0</v>
      </c>
      <c r="I7" s="203">
        <f t="shared" si="2"/>
        <v>0</v>
      </c>
      <c r="J7" s="203">
        <f t="shared" si="2"/>
        <v>0</v>
      </c>
      <c r="K7" s="203">
        <f t="shared" si="2"/>
        <v>0</v>
      </c>
      <c r="L7" s="203">
        <f t="shared" si="2"/>
        <v>0</v>
      </c>
      <c r="M7" s="203">
        <f t="shared" si="2"/>
        <v>0</v>
      </c>
      <c r="N7" s="203">
        <f t="shared" si="2"/>
        <v>0</v>
      </c>
      <c r="O7" s="203">
        <f t="shared" si="2"/>
        <v>0</v>
      </c>
      <c r="P7" s="203">
        <f t="shared" si="2"/>
        <v>0</v>
      </c>
      <c r="Q7" s="203">
        <f t="shared" si="2"/>
        <v>0</v>
      </c>
      <c r="R7" s="203">
        <f t="shared" si="2"/>
        <v>0</v>
      </c>
      <c r="S7" s="203">
        <f t="shared" si="2"/>
        <v>0</v>
      </c>
      <c r="T7" s="203">
        <f t="shared" si="2"/>
        <v>0</v>
      </c>
      <c r="U7" s="203"/>
      <c r="V7" s="203"/>
      <c r="W7" s="203"/>
      <c r="X7" s="203"/>
      <c r="Y7" s="203"/>
      <c r="Z7" s="203"/>
      <c r="AA7" s="203">
        <f t="shared" si="1"/>
        <v>0</v>
      </c>
      <c r="AB7" s="9" t="str">
        <f>IF(AA7='1'!J12,"OK","CHECK")</f>
        <v>OK</v>
      </c>
    </row>
    <row r="8" spans="2:28" x14ac:dyDescent="0.2">
      <c r="B8" s="56">
        <f>'1'!B13</f>
        <v>0</v>
      </c>
      <c r="C8" s="173"/>
      <c r="D8" s="173"/>
      <c r="E8" s="173"/>
      <c r="F8" s="173"/>
      <c r="G8" s="173"/>
      <c r="H8" s="173"/>
      <c r="I8" s="173"/>
      <c r="J8" s="173"/>
      <c r="K8" s="173"/>
      <c r="L8" s="173"/>
      <c r="M8" s="173"/>
      <c r="N8" s="173"/>
      <c r="O8" s="173"/>
      <c r="P8" s="173"/>
      <c r="Q8" s="173"/>
      <c r="R8" s="173"/>
      <c r="S8" s="173"/>
      <c r="T8" s="173"/>
      <c r="U8" s="216"/>
      <c r="V8" s="216"/>
      <c r="W8" s="216"/>
      <c r="X8" s="216"/>
      <c r="Y8" s="216"/>
      <c r="Z8" s="216"/>
      <c r="AA8" s="216">
        <f t="shared" si="1"/>
        <v>0</v>
      </c>
      <c r="AB8" s="9" t="str">
        <f>IF(AA8='1'!J13,"OK","CHECK")</f>
        <v>OK</v>
      </c>
    </row>
    <row r="9" spans="2:28" x14ac:dyDescent="0.2">
      <c r="B9" s="56">
        <f>'1'!B14</f>
        <v>0</v>
      </c>
      <c r="C9" s="4"/>
      <c r="D9" s="4"/>
      <c r="E9" s="4"/>
      <c r="F9" s="4"/>
      <c r="G9" s="4"/>
      <c r="H9" s="4"/>
      <c r="I9" s="4"/>
      <c r="J9" s="4"/>
      <c r="K9" s="4"/>
      <c r="L9" s="4"/>
      <c r="M9" s="4"/>
      <c r="N9" s="4"/>
      <c r="O9" s="4"/>
      <c r="P9" s="4"/>
      <c r="Q9" s="4"/>
      <c r="R9" s="4"/>
      <c r="S9" s="4"/>
      <c r="T9" s="4"/>
      <c r="U9" s="217"/>
      <c r="V9" s="217"/>
      <c r="W9" s="217"/>
      <c r="X9" s="217"/>
      <c r="Y9" s="217"/>
      <c r="Z9" s="217"/>
      <c r="AA9" s="217">
        <f t="shared" si="1"/>
        <v>0</v>
      </c>
      <c r="AB9" s="9" t="str">
        <f>IF(AA9='1'!J14,"OK","CHECK")</f>
        <v>OK</v>
      </c>
    </row>
    <row r="10" spans="2:28" x14ac:dyDescent="0.2">
      <c r="B10" s="56">
        <f>'1'!B15</f>
        <v>0</v>
      </c>
      <c r="C10" s="4"/>
      <c r="D10" s="4"/>
      <c r="E10" s="4"/>
      <c r="F10" s="4"/>
      <c r="G10" s="4"/>
      <c r="H10" s="4"/>
      <c r="I10" s="4"/>
      <c r="J10" s="4"/>
      <c r="K10" s="4"/>
      <c r="L10" s="4"/>
      <c r="M10" s="4"/>
      <c r="N10" s="4"/>
      <c r="O10" s="4"/>
      <c r="P10" s="4"/>
      <c r="Q10" s="4"/>
      <c r="R10" s="4"/>
      <c r="S10" s="4"/>
      <c r="T10" s="4"/>
      <c r="U10" s="217"/>
      <c r="V10" s="217"/>
      <c r="W10" s="217"/>
      <c r="X10" s="217"/>
      <c r="Y10" s="217"/>
      <c r="Z10" s="217"/>
      <c r="AA10" s="217">
        <f t="shared" si="1"/>
        <v>0</v>
      </c>
      <c r="AB10" s="9" t="str">
        <f>IF(AA10='1'!J15,"OK","CHECK")</f>
        <v>OK</v>
      </c>
    </row>
    <row r="11" spans="2:28" x14ac:dyDescent="0.2">
      <c r="B11" s="56">
        <f>'1'!B16</f>
        <v>0</v>
      </c>
      <c r="C11" s="4"/>
      <c r="D11" s="4"/>
      <c r="E11" s="4"/>
      <c r="F11" s="4"/>
      <c r="G11" s="4"/>
      <c r="H11" s="4"/>
      <c r="I11" s="4"/>
      <c r="J11" s="4"/>
      <c r="K11" s="4"/>
      <c r="L11" s="4"/>
      <c r="M11" s="4"/>
      <c r="N11" s="4"/>
      <c r="O11" s="4"/>
      <c r="P11" s="4"/>
      <c r="Q11" s="4"/>
      <c r="R11" s="4"/>
      <c r="S11" s="4"/>
      <c r="T11" s="4"/>
      <c r="U11" s="217"/>
      <c r="V11" s="217"/>
      <c r="W11" s="217"/>
      <c r="X11" s="217"/>
      <c r="Y11" s="217"/>
      <c r="Z11" s="217"/>
      <c r="AA11" s="217">
        <f t="shared" si="1"/>
        <v>0</v>
      </c>
      <c r="AB11" s="9" t="str">
        <f>IF(AA11='1'!J16,"OK","CHECK")</f>
        <v>OK</v>
      </c>
    </row>
    <row r="12" spans="2:28" x14ac:dyDescent="0.2">
      <c r="B12" s="56">
        <f>'1'!B17</f>
        <v>0</v>
      </c>
      <c r="C12" s="4"/>
      <c r="D12" s="4"/>
      <c r="E12" s="4"/>
      <c r="F12" s="4"/>
      <c r="G12" s="4"/>
      <c r="H12" s="4"/>
      <c r="I12" s="4"/>
      <c r="J12" s="4"/>
      <c r="K12" s="4"/>
      <c r="L12" s="4"/>
      <c r="M12" s="4"/>
      <c r="N12" s="4"/>
      <c r="O12" s="4"/>
      <c r="P12" s="4"/>
      <c r="Q12" s="4"/>
      <c r="R12" s="4"/>
      <c r="S12" s="4"/>
      <c r="T12" s="4"/>
      <c r="U12" s="217"/>
      <c r="V12" s="217"/>
      <c r="W12" s="217"/>
      <c r="X12" s="217"/>
      <c r="Y12" s="217"/>
      <c r="Z12" s="217"/>
      <c r="AA12" s="217">
        <f t="shared" si="1"/>
        <v>0</v>
      </c>
      <c r="AB12" s="9" t="str">
        <f>IF(AA12='1'!J17,"OK","CHECK")</f>
        <v>OK</v>
      </c>
    </row>
    <row r="13" spans="2:28" x14ac:dyDescent="0.2">
      <c r="B13" s="56">
        <f>'1'!B18</f>
        <v>0</v>
      </c>
      <c r="C13" s="4"/>
      <c r="D13" s="4"/>
      <c r="E13" s="4"/>
      <c r="F13" s="4"/>
      <c r="G13" s="4"/>
      <c r="H13" s="4"/>
      <c r="I13" s="4"/>
      <c r="J13" s="4"/>
      <c r="K13" s="4"/>
      <c r="L13" s="4"/>
      <c r="M13" s="4"/>
      <c r="N13" s="4"/>
      <c r="O13" s="4"/>
      <c r="P13" s="4"/>
      <c r="Q13" s="4"/>
      <c r="R13" s="4"/>
      <c r="S13" s="4"/>
      <c r="T13" s="4"/>
      <c r="U13" s="217"/>
      <c r="V13" s="217"/>
      <c r="W13" s="217"/>
      <c r="X13" s="217"/>
      <c r="Y13" s="217"/>
      <c r="Z13" s="217"/>
      <c r="AA13" s="217">
        <f t="shared" si="1"/>
        <v>0</v>
      </c>
      <c r="AB13" s="9" t="str">
        <f>IF(AA13='1'!J18,"OK","CHECK")</f>
        <v>OK</v>
      </c>
    </row>
    <row r="14" spans="2:28" x14ac:dyDescent="0.2">
      <c r="B14" s="56">
        <f>'1'!B19</f>
        <v>0</v>
      </c>
      <c r="C14" s="4"/>
      <c r="D14" s="4"/>
      <c r="E14" s="4"/>
      <c r="F14" s="4"/>
      <c r="G14" s="4"/>
      <c r="H14" s="4"/>
      <c r="I14" s="4"/>
      <c r="J14" s="4"/>
      <c r="K14" s="4"/>
      <c r="L14" s="4"/>
      <c r="M14" s="4"/>
      <c r="N14" s="4"/>
      <c r="O14" s="4"/>
      <c r="P14" s="4"/>
      <c r="Q14" s="4"/>
      <c r="R14" s="4"/>
      <c r="S14" s="4"/>
      <c r="T14" s="4"/>
      <c r="U14" s="217"/>
      <c r="V14" s="217"/>
      <c r="W14" s="217"/>
      <c r="X14" s="217"/>
      <c r="Y14" s="217"/>
      <c r="Z14" s="217"/>
      <c r="AA14" s="217">
        <f t="shared" si="1"/>
        <v>0</v>
      </c>
      <c r="AB14" s="9" t="str">
        <f>IF(AA14='1'!J19,"OK","CHECK")</f>
        <v>OK</v>
      </c>
    </row>
    <row r="15" spans="2:28" x14ac:dyDescent="0.2">
      <c r="B15" s="56">
        <f>'1'!B20</f>
        <v>0</v>
      </c>
      <c r="C15" s="4"/>
      <c r="D15" s="4"/>
      <c r="E15" s="4"/>
      <c r="F15" s="4"/>
      <c r="G15" s="4"/>
      <c r="H15" s="4"/>
      <c r="I15" s="4"/>
      <c r="J15" s="4"/>
      <c r="K15" s="4"/>
      <c r="L15" s="4"/>
      <c r="M15" s="4"/>
      <c r="N15" s="4"/>
      <c r="O15" s="4"/>
      <c r="P15" s="4"/>
      <c r="Q15" s="4"/>
      <c r="R15" s="4"/>
      <c r="S15" s="4"/>
      <c r="T15" s="4"/>
      <c r="U15" s="217"/>
      <c r="V15" s="217"/>
      <c r="W15" s="217"/>
      <c r="X15" s="217"/>
      <c r="Y15" s="217"/>
      <c r="Z15" s="217"/>
      <c r="AA15" s="217">
        <f t="shared" si="1"/>
        <v>0</v>
      </c>
      <c r="AB15" s="9" t="str">
        <f>IF(AA15='1'!J20,"OK","CHECK")</f>
        <v>OK</v>
      </c>
    </row>
    <row r="16" spans="2:28" x14ac:dyDescent="0.2">
      <c r="B16" s="56">
        <f>'1'!B21</f>
        <v>0</v>
      </c>
      <c r="C16" s="4"/>
      <c r="D16" s="4"/>
      <c r="E16" s="4"/>
      <c r="F16" s="4"/>
      <c r="G16" s="4"/>
      <c r="H16" s="4"/>
      <c r="I16" s="4"/>
      <c r="J16" s="4"/>
      <c r="K16" s="4"/>
      <c r="L16" s="4"/>
      <c r="M16" s="4"/>
      <c r="N16" s="4"/>
      <c r="O16" s="4"/>
      <c r="P16" s="4"/>
      <c r="Q16" s="4"/>
      <c r="R16" s="4"/>
      <c r="S16" s="4"/>
      <c r="T16" s="4"/>
      <c r="U16" s="217"/>
      <c r="V16" s="217"/>
      <c r="W16" s="217"/>
      <c r="X16" s="217"/>
      <c r="Y16" s="217"/>
      <c r="Z16" s="217"/>
      <c r="AA16" s="217">
        <f t="shared" si="1"/>
        <v>0</v>
      </c>
      <c r="AB16" s="9" t="str">
        <f>IF(AA16='1'!J21,"OK","CHECK")</f>
        <v>OK</v>
      </c>
    </row>
    <row r="17" spans="2:28" x14ac:dyDescent="0.2">
      <c r="B17" s="56">
        <f>'1'!B22</f>
        <v>0</v>
      </c>
      <c r="C17" s="4"/>
      <c r="D17" s="4"/>
      <c r="E17" s="4"/>
      <c r="F17" s="4"/>
      <c r="G17" s="4"/>
      <c r="H17" s="4"/>
      <c r="I17" s="4"/>
      <c r="J17" s="4"/>
      <c r="K17" s="4"/>
      <c r="L17" s="4"/>
      <c r="M17" s="4"/>
      <c r="N17" s="4"/>
      <c r="O17" s="4"/>
      <c r="P17" s="4"/>
      <c r="Q17" s="4"/>
      <c r="R17" s="4"/>
      <c r="S17" s="4"/>
      <c r="T17" s="4"/>
      <c r="U17" s="217"/>
      <c r="V17" s="217"/>
      <c r="W17" s="217"/>
      <c r="X17" s="217"/>
      <c r="Y17" s="217"/>
      <c r="Z17" s="217"/>
      <c r="AA17" s="217">
        <f t="shared" si="1"/>
        <v>0</v>
      </c>
      <c r="AB17" s="9" t="str">
        <f>IF(AA17='1'!J22,"OK","CHECK")</f>
        <v>OK</v>
      </c>
    </row>
    <row r="18" spans="2:28" ht="12" thickBot="1" x14ac:dyDescent="0.25">
      <c r="B18" s="56">
        <f>'1'!B23</f>
        <v>0</v>
      </c>
      <c r="C18" s="7"/>
      <c r="D18" s="7"/>
      <c r="E18" s="7"/>
      <c r="F18" s="7"/>
      <c r="G18" s="7"/>
      <c r="H18" s="7"/>
      <c r="I18" s="7"/>
      <c r="J18" s="7"/>
      <c r="K18" s="7"/>
      <c r="L18" s="7"/>
      <c r="M18" s="7"/>
      <c r="N18" s="7"/>
      <c r="O18" s="7"/>
      <c r="P18" s="7"/>
      <c r="Q18" s="7"/>
      <c r="R18" s="7"/>
      <c r="S18" s="7"/>
      <c r="T18" s="7"/>
      <c r="U18" s="218"/>
      <c r="V18" s="218"/>
      <c r="W18" s="218"/>
      <c r="X18" s="218"/>
      <c r="Y18" s="218"/>
      <c r="Z18" s="218"/>
      <c r="AA18" s="218">
        <f t="shared" si="1"/>
        <v>0</v>
      </c>
      <c r="AB18" s="9" t="str">
        <f>IF(AA18='1'!J23,"OK","CHECK")</f>
        <v>OK</v>
      </c>
    </row>
    <row r="19" spans="2:28" ht="36" customHeight="1" x14ac:dyDescent="0.2">
      <c r="B19" s="214" t="str">
        <f>'1'!B24</f>
        <v xml:space="preserve">Impianti, macchinari ed attrezzature </v>
      </c>
      <c r="C19" s="215">
        <f t="shared" ref="C19:S19" si="3">SUM(C20:C33)</f>
        <v>0</v>
      </c>
      <c r="D19" s="215">
        <f t="shared" si="3"/>
        <v>0</v>
      </c>
      <c r="E19" s="215">
        <f t="shared" si="3"/>
        <v>0</v>
      </c>
      <c r="F19" s="215">
        <f t="shared" si="3"/>
        <v>0</v>
      </c>
      <c r="G19" s="215">
        <f t="shared" si="3"/>
        <v>0</v>
      </c>
      <c r="H19" s="215">
        <f t="shared" si="3"/>
        <v>0</v>
      </c>
      <c r="I19" s="215">
        <f t="shared" si="3"/>
        <v>0</v>
      </c>
      <c r="J19" s="215">
        <f t="shared" si="3"/>
        <v>0</v>
      </c>
      <c r="K19" s="215">
        <f t="shared" si="3"/>
        <v>0</v>
      </c>
      <c r="L19" s="215">
        <f t="shared" si="3"/>
        <v>0</v>
      </c>
      <c r="M19" s="215">
        <f t="shared" si="3"/>
        <v>0</v>
      </c>
      <c r="N19" s="215">
        <f t="shared" si="3"/>
        <v>0</v>
      </c>
      <c r="O19" s="215">
        <f t="shared" si="3"/>
        <v>0</v>
      </c>
      <c r="P19" s="215">
        <f t="shared" si="3"/>
        <v>0</v>
      </c>
      <c r="Q19" s="215">
        <f t="shared" si="3"/>
        <v>0</v>
      </c>
      <c r="R19" s="215">
        <f t="shared" si="3"/>
        <v>0</v>
      </c>
      <c r="S19" s="215">
        <f t="shared" si="3"/>
        <v>0</v>
      </c>
      <c r="T19" s="215">
        <f>SUM(T20:T33)</f>
        <v>0</v>
      </c>
      <c r="U19" s="215"/>
      <c r="V19" s="215"/>
      <c r="W19" s="215"/>
      <c r="X19" s="215"/>
      <c r="Y19" s="215"/>
      <c r="Z19" s="215"/>
      <c r="AA19" s="215">
        <f t="shared" si="1"/>
        <v>0</v>
      </c>
      <c r="AB19" s="9" t="str">
        <f>IF(AA19='1'!J24,"OK","CHECK")</f>
        <v>OK</v>
      </c>
    </row>
    <row r="20" spans="2:28" x14ac:dyDescent="0.2">
      <c r="B20" s="56">
        <f>'1'!B25</f>
        <v>0</v>
      </c>
      <c r="C20" s="4"/>
      <c r="D20" s="4"/>
      <c r="E20" s="4"/>
      <c r="F20" s="4"/>
      <c r="G20" s="4"/>
      <c r="H20" s="4"/>
      <c r="I20" s="4"/>
      <c r="J20" s="4"/>
      <c r="K20" s="4"/>
      <c r="L20" s="4"/>
      <c r="M20" s="4"/>
      <c r="N20" s="4"/>
      <c r="O20" s="4"/>
      <c r="P20" s="4"/>
      <c r="Q20" s="4"/>
      <c r="R20" s="4"/>
      <c r="S20" s="4"/>
      <c r="T20" s="4"/>
      <c r="U20" s="217"/>
      <c r="V20" s="217"/>
      <c r="W20" s="217"/>
      <c r="X20" s="217"/>
      <c r="Y20" s="217"/>
      <c r="Z20" s="217"/>
      <c r="AA20" s="217">
        <f t="shared" si="1"/>
        <v>0</v>
      </c>
      <c r="AB20" s="9" t="str">
        <f>IF(AA20='1'!J25,"OK","CHECK")</f>
        <v>OK</v>
      </c>
    </row>
    <row r="21" spans="2:28" x14ac:dyDescent="0.2">
      <c r="B21" s="56">
        <f>'1'!B26</f>
        <v>0</v>
      </c>
      <c r="C21" s="4"/>
      <c r="D21" s="4"/>
      <c r="E21" s="4"/>
      <c r="F21" s="4"/>
      <c r="G21" s="4"/>
      <c r="H21" s="4"/>
      <c r="I21" s="4"/>
      <c r="J21" s="4"/>
      <c r="K21" s="4"/>
      <c r="L21" s="4"/>
      <c r="M21" s="4"/>
      <c r="N21" s="4"/>
      <c r="O21" s="4"/>
      <c r="P21" s="4"/>
      <c r="Q21" s="4"/>
      <c r="R21" s="4"/>
      <c r="S21" s="4"/>
      <c r="T21" s="4"/>
      <c r="U21" s="217"/>
      <c r="V21" s="217"/>
      <c r="W21" s="217"/>
      <c r="X21" s="217"/>
      <c r="Y21" s="217"/>
      <c r="Z21" s="217"/>
      <c r="AA21" s="217">
        <f t="shared" si="1"/>
        <v>0</v>
      </c>
      <c r="AB21" s="9" t="str">
        <f>IF(AA21='1'!J26,"OK","CHECK")</f>
        <v>OK</v>
      </c>
    </row>
    <row r="22" spans="2:28" x14ac:dyDescent="0.2">
      <c r="B22" s="56">
        <f>'1'!B27</f>
        <v>0</v>
      </c>
      <c r="C22" s="4"/>
      <c r="D22" s="4"/>
      <c r="E22" s="4"/>
      <c r="F22" s="4"/>
      <c r="G22" s="4"/>
      <c r="H22" s="4"/>
      <c r="I22" s="4"/>
      <c r="J22" s="4"/>
      <c r="K22" s="4"/>
      <c r="L22" s="4"/>
      <c r="M22" s="4"/>
      <c r="N22" s="4"/>
      <c r="O22" s="4"/>
      <c r="P22" s="4"/>
      <c r="Q22" s="4"/>
      <c r="R22" s="4"/>
      <c r="S22" s="4"/>
      <c r="T22" s="4"/>
      <c r="U22" s="217"/>
      <c r="V22" s="217"/>
      <c r="W22" s="217"/>
      <c r="X22" s="217"/>
      <c r="Y22" s="217"/>
      <c r="Z22" s="217"/>
      <c r="AA22" s="217">
        <f t="shared" si="1"/>
        <v>0</v>
      </c>
      <c r="AB22" s="9" t="str">
        <f>IF(AA22='1'!J27,"OK","CHECK")</f>
        <v>OK</v>
      </c>
    </row>
    <row r="23" spans="2:28" x14ac:dyDescent="0.2">
      <c r="B23" s="56">
        <f>'1'!B28</f>
        <v>0</v>
      </c>
      <c r="C23" s="4"/>
      <c r="D23" s="4"/>
      <c r="E23" s="4"/>
      <c r="F23" s="4"/>
      <c r="G23" s="4"/>
      <c r="H23" s="4"/>
      <c r="I23" s="4"/>
      <c r="J23" s="4"/>
      <c r="K23" s="4"/>
      <c r="L23" s="4"/>
      <c r="M23" s="4"/>
      <c r="N23" s="4"/>
      <c r="O23" s="4"/>
      <c r="P23" s="4"/>
      <c r="Q23" s="4"/>
      <c r="R23" s="4"/>
      <c r="S23" s="4"/>
      <c r="T23" s="4"/>
      <c r="U23" s="217"/>
      <c r="V23" s="217"/>
      <c r="W23" s="217"/>
      <c r="X23" s="217"/>
      <c r="Y23" s="217"/>
      <c r="Z23" s="217"/>
      <c r="AA23" s="217">
        <f t="shared" si="1"/>
        <v>0</v>
      </c>
      <c r="AB23" s="9" t="str">
        <f>IF(AA23='1'!J28,"OK","CHECK")</f>
        <v>OK</v>
      </c>
    </row>
    <row r="24" spans="2:28" x14ac:dyDescent="0.2">
      <c r="B24" s="56">
        <f>'1'!B29</f>
        <v>0</v>
      </c>
      <c r="C24" s="4"/>
      <c r="D24" s="4"/>
      <c r="E24" s="4"/>
      <c r="F24" s="4"/>
      <c r="G24" s="4"/>
      <c r="H24" s="4"/>
      <c r="I24" s="4"/>
      <c r="J24" s="4"/>
      <c r="K24" s="4"/>
      <c r="L24" s="4"/>
      <c r="M24" s="4"/>
      <c r="N24" s="4"/>
      <c r="O24" s="4"/>
      <c r="P24" s="4"/>
      <c r="Q24" s="4"/>
      <c r="R24" s="4"/>
      <c r="S24" s="4"/>
      <c r="T24" s="4"/>
      <c r="U24" s="217"/>
      <c r="V24" s="217"/>
      <c r="W24" s="217"/>
      <c r="X24" s="217"/>
      <c r="Y24" s="217"/>
      <c r="Z24" s="217"/>
      <c r="AA24" s="217">
        <f t="shared" si="1"/>
        <v>0</v>
      </c>
      <c r="AB24" s="9" t="str">
        <f>IF(AA24='1'!J29,"OK","CHECK")</f>
        <v>OK</v>
      </c>
    </row>
    <row r="25" spans="2:28" x14ac:dyDescent="0.2">
      <c r="B25" s="56">
        <f>'1'!B30</f>
        <v>0</v>
      </c>
      <c r="C25" s="4"/>
      <c r="D25" s="4"/>
      <c r="E25" s="4"/>
      <c r="F25" s="4"/>
      <c r="G25" s="4"/>
      <c r="H25" s="4"/>
      <c r="I25" s="4"/>
      <c r="J25" s="4"/>
      <c r="K25" s="4"/>
      <c r="L25" s="4"/>
      <c r="M25" s="4"/>
      <c r="N25" s="4"/>
      <c r="O25" s="4"/>
      <c r="P25" s="4"/>
      <c r="Q25" s="4"/>
      <c r="R25" s="4"/>
      <c r="S25" s="4"/>
      <c r="T25" s="4"/>
      <c r="U25" s="217"/>
      <c r="V25" s="217"/>
      <c r="W25" s="217"/>
      <c r="X25" s="217"/>
      <c r="Y25" s="217"/>
      <c r="Z25" s="217"/>
      <c r="AA25" s="217">
        <f t="shared" ref="AA25:AA28" si="4">SUM(C25:Z25)</f>
        <v>0</v>
      </c>
      <c r="AB25" s="9" t="str">
        <f>IF(AA25='1'!J30,"OK","CHECK")</f>
        <v>OK</v>
      </c>
    </row>
    <row r="26" spans="2:28" x14ac:dyDescent="0.2">
      <c r="B26" s="56">
        <f>'1'!B31</f>
        <v>0</v>
      </c>
      <c r="C26" s="4"/>
      <c r="D26" s="4"/>
      <c r="E26" s="4"/>
      <c r="F26" s="4"/>
      <c r="G26" s="4"/>
      <c r="H26" s="4"/>
      <c r="I26" s="4"/>
      <c r="J26" s="4"/>
      <c r="K26" s="4"/>
      <c r="L26" s="4"/>
      <c r="M26" s="4"/>
      <c r="N26" s="4"/>
      <c r="O26" s="4"/>
      <c r="P26" s="4"/>
      <c r="Q26" s="4"/>
      <c r="R26" s="4"/>
      <c r="S26" s="4"/>
      <c r="T26" s="4"/>
      <c r="U26" s="217"/>
      <c r="V26" s="217"/>
      <c r="W26" s="217"/>
      <c r="X26" s="217"/>
      <c r="Y26" s="217"/>
      <c r="Z26" s="217"/>
      <c r="AA26" s="217">
        <f t="shared" si="4"/>
        <v>0</v>
      </c>
      <c r="AB26" s="9" t="str">
        <f>IF(AA26='1'!J31,"OK","CHECK")</f>
        <v>OK</v>
      </c>
    </row>
    <row r="27" spans="2:28" x14ac:dyDescent="0.2">
      <c r="B27" s="56">
        <f>'1'!B32</f>
        <v>0</v>
      </c>
      <c r="C27" s="4"/>
      <c r="D27" s="4"/>
      <c r="E27" s="4"/>
      <c r="F27" s="4"/>
      <c r="G27" s="4"/>
      <c r="H27" s="4"/>
      <c r="I27" s="4"/>
      <c r="J27" s="4"/>
      <c r="K27" s="4"/>
      <c r="L27" s="4"/>
      <c r="M27" s="4"/>
      <c r="N27" s="4"/>
      <c r="O27" s="4"/>
      <c r="P27" s="4"/>
      <c r="Q27" s="4"/>
      <c r="R27" s="4"/>
      <c r="S27" s="4"/>
      <c r="T27" s="4"/>
      <c r="U27" s="217"/>
      <c r="V27" s="217"/>
      <c r="W27" s="217"/>
      <c r="X27" s="217"/>
      <c r="Y27" s="217"/>
      <c r="Z27" s="217"/>
      <c r="AA27" s="217">
        <f t="shared" si="4"/>
        <v>0</v>
      </c>
      <c r="AB27" s="9" t="str">
        <f>IF(AA27='1'!J32,"OK","CHECK")</f>
        <v>OK</v>
      </c>
    </row>
    <row r="28" spans="2:28" x14ac:dyDescent="0.2">
      <c r="B28" s="56">
        <f>'1'!B33</f>
        <v>0</v>
      </c>
      <c r="C28" s="4"/>
      <c r="D28" s="4"/>
      <c r="E28" s="4"/>
      <c r="F28" s="4"/>
      <c r="G28" s="4"/>
      <c r="H28" s="4"/>
      <c r="I28" s="4"/>
      <c r="J28" s="4"/>
      <c r="K28" s="4"/>
      <c r="L28" s="4"/>
      <c r="M28" s="4"/>
      <c r="N28" s="4"/>
      <c r="O28" s="4"/>
      <c r="P28" s="4"/>
      <c r="Q28" s="4"/>
      <c r="R28" s="4"/>
      <c r="S28" s="4"/>
      <c r="T28" s="4"/>
      <c r="U28" s="217"/>
      <c r="V28" s="217"/>
      <c r="W28" s="217"/>
      <c r="X28" s="217"/>
      <c r="Y28" s="217"/>
      <c r="Z28" s="217"/>
      <c r="AA28" s="217">
        <f t="shared" si="4"/>
        <v>0</v>
      </c>
      <c r="AB28" s="9" t="str">
        <f>IF(AA28='1'!J33,"OK","CHECK")</f>
        <v>OK</v>
      </c>
    </row>
    <row r="29" spans="2:28" x14ac:dyDescent="0.2">
      <c r="B29" s="56">
        <f>'1'!B34</f>
        <v>0</v>
      </c>
      <c r="C29" s="4"/>
      <c r="D29" s="4"/>
      <c r="E29" s="4"/>
      <c r="F29" s="4"/>
      <c r="G29" s="4"/>
      <c r="H29" s="4"/>
      <c r="I29" s="4"/>
      <c r="J29" s="4"/>
      <c r="K29" s="4"/>
      <c r="L29" s="4"/>
      <c r="M29" s="4"/>
      <c r="N29" s="4"/>
      <c r="O29" s="4"/>
      <c r="P29" s="4"/>
      <c r="Q29" s="4"/>
      <c r="R29" s="4"/>
      <c r="S29" s="4"/>
      <c r="T29" s="4"/>
      <c r="U29" s="217"/>
      <c r="V29" s="217"/>
      <c r="W29" s="217"/>
      <c r="X29" s="217"/>
      <c r="Y29" s="217"/>
      <c r="Z29" s="217"/>
      <c r="AA29" s="217">
        <f t="shared" si="1"/>
        <v>0</v>
      </c>
      <c r="AB29" s="9" t="str">
        <f>IF(AA29='1'!J34,"OK","CHECK")</f>
        <v>OK</v>
      </c>
    </row>
    <row r="30" spans="2:28" x14ac:dyDescent="0.2">
      <c r="B30" s="56">
        <f>'1'!B35</f>
        <v>0</v>
      </c>
      <c r="C30" s="4"/>
      <c r="D30" s="4"/>
      <c r="E30" s="4"/>
      <c r="F30" s="4"/>
      <c r="G30" s="4"/>
      <c r="H30" s="4"/>
      <c r="I30" s="4"/>
      <c r="J30" s="4"/>
      <c r="K30" s="4"/>
      <c r="L30" s="4"/>
      <c r="M30" s="4"/>
      <c r="N30" s="4"/>
      <c r="O30" s="4"/>
      <c r="P30" s="4"/>
      <c r="Q30" s="4"/>
      <c r="R30" s="4"/>
      <c r="S30" s="4"/>
      <c r="T30" s="4"/>
      <c r="U30" s="217"/>
      <c r="V30" s="217"/>
      <c r="W30" s="217"/>
      <c r="X30" s="217"/>
      <c r="Y30" s="217"/>
      <c r="Z30" s="217"/>
      <c r="AA30" s="217">
        <f t="shared" si="1"/>
        <v>0</v>
      </c>
      <c r="AB30" s="9" t="str">
        <f>IF(AA30='1'!J35,"OK","CHECK")</f>
        <v>OK</v>
      </c>
    </row>
    <row r="31" spans="2:28" x14ac:dyDescent="0.2">
      <c r="B31" s="56">
        <f>'1'!B36</f>
        <v>0</v>
      </c>
      <c r="C31" s="4"/>
      <c r="D31" s="4"/>
      <c r="E31" s="4"/>
      <c r="F31" s="4"/>
      <c r="G31" s="4"/>
      <c r="H31" s="4"/>
      <c r="I31" s="4"/>
      <c r="J31" s="4"/>
      <c r="K31" s="4"/>
      <c r="L31" s="4"/>
      <c r="M31" s="4"/>
      <c r="N31" s="4"/>
      <c r="O31" s="4"/>
      <c r="P31" s="4"/>
      <c r="Q31" s="4"/>
      <c r="R31" s="4"/>
      <c r="S31" s="4"/>
      <c r="T31" s="4"/>
      <c r="U31" s="217"/>
      <c r="V31" s="217"/>
      <c r="W31" s="217"/>
      <c r="X31" s="217"/>
      <c r="Y31" s="217"/>
      <c r="Z31" s="217"/>
      <c r="AA31" s="217">
        <f t="shared" ref="AA31:AA32" si="5">SUM(C31:Z31)</f>
        <v>0</v>
      </c>
      <c r="AB31" s="9" t="str">
        <f>IF(AA31='1'!J36,"OK","CHECK")</f>
        <v>OK</v>
      </c>
    </row>
    <row r="32" spans="2:28" x14ac:dyDescent="0.2">
      <c r="B32" s="56">
        <f>'1'!B37</f>
        <v>0</v>
      </c>
      <c r="C32" s="4"/>
      <c r="D32" s="4"/>
      <c r="E32" s="4"/>
      <c r="F32" s="4"/>
      <c r="G32" s="4"/>
      <c r="H32" s="4"/>
      <c r="I32" s="4"/>
      <c r="J32" s="4"/>
      <c r="K32" s="4"/>
      <c r="L32" s="4"/>
      <c r="M32" s="4"/>
      <c r="N32" s="4"/>
      <c r="O32" s="4"/>
      <c r="P32" s="4"/>
      <c r="Q32" s="4"/>
      <c r="R32" s="4"/>
      <c r="S32" s="4"/>
      <c r="T32" s="4"/>
      <c r="U32" s="217"/>
      <c r="V32" s="217"/>
      <c r="W32" s="217"/>
      <c r="X32" s="217"/>
      <c r="Y32" s="217"/>
      <c r="Z32" s="217"/>
      <c r="AA32" s="217">
        <f t="shared" si="5"/>
        <v>0</v>
      </c>
      <c r="AB32" s="9" t="str">
        <f>IF(AA32='1'!J37,"OK","CHECK")</f>
        <v>OK</v>
      </c>
    </row>
    <row r="33" spans="2:28" ht="12" thickBot="1" x14ac:dyDescent="0.25">
      <c r="B33" s="57">
        <f>'1'!B38</f>
        <v>0</v>
      </c>
      <c r="C33" s="7"/>
      <c r="D33" s="7"/>
      <c r="E33" s="7"/>
      <c r="F33" s="7"/>
      <c r="G33" s="7"/>
      <c r="H33" s="7"/>
      <c r="I33" s="7"/>
      <c r="J33" s="7"/>
      <c r="K33" s="7"/>
      <c r="L33" s="7"/>
      <c r="M33" s="7"/>
      <c r="N33" s="7"/>
      <c r="O33" s="7"/>
      <c r="P33" s="7"/>
      <c r="Q33" s="7"/>
      <c r="R33" s="7"/>
      <c r="S33" s="7"/>
      <c r="T33" s="7"/>
      <c r="U33" s="218"/>
      <c r="V33" s="218"/>
      <c r="W33" s="218"/>
      <c r="X33" s="218"/>
      <c r="Y33" s="218"/>
      <c r="Z33" s="218"/>
      <c r="AA33" s="218">
        <f t="shared" si="1"/>
        <v>0</v>
      </c>
      <c r="AB33" s="9" t="str">
        <f>IF(AA33='1'!J38,"OK","CHECK")</f>
        <v>OK</v>
      </c>
    </row>
    <row r="34" spans="2:28" ht="36" customHeight="1" x14ac:dyDescent="0.2">
      <c r="B34" s="214" t="str">
        <f>'1'!B39</f>
        <v>Attivi immateriali (diritti di brevetto, licenze, know-how o altre forme di proprietà intellettuale)</v>
      </c>
      <c r="C34" s="215">
        <f>SUM(C35:C49)</f>
        <v>0</v>
      </c>
      <c r="D34" s="215">
        <f t="shared" ref="D34:Z34" si="6">SUM(D35:D49)</f>
        <v>0</v>
      </c>
      <c r="E34" s="215">
        <f t="shared" si="6"/>
        <v>0</v>
      </c>
      <c r="F34" s="215">
        <f t="shared" si="6"/>
        <v>0</v>
      </c>
      <c r="G34" s="215">
        <f t="shared" si="6"/>
        <v>0</v>
      </c>
      <c r="H34" s="215">
        <f t="shared" si="6"/>
        <v>0</v>
      </c>
      <c r="I34" s="215">
        <f t="shared" si="6"/>
        <v>0</v>
      </c>
      <c r="J34" s="215">
        <f t="shared" si="6"/>
        <v>0</v>
      </c>
      <c r="K34" s="215">
        <f t="shared" si="6"/>
        <v>0</v>
      </c>
      <c r="L34" s="215">
        <f t="shared" si="6"/>
        <v>0</v>
      </c>
      <c r="M34" s="215">
        <f t="shared" si="6"/>
        <v>0</v>
      </c>
      <c r="N34" s="215">
        <f t="shared" si="6"/>
        <v>0</v>
      </c>
      <c r="O34" s="215">
        <f t="shared" si="6"/>
        <v>0</v>
      </c>
      <c r="P34" s="215">
        <f t="shared" si="6"/>
        <v>0</v>
      </c>
      <c r="Q34" s="215">
        <f t="shared" si="6"/>
        <v>0</v>
      </c>
      <c r="R34" s="215">
        <f t="shared" si="6"/>
        <v>0</v>
      </c>
      <c r="S34" s="215">
        <f t="shared" si="6"/>
        <v>0</v>
      </c>
      <c r="T34" s="215">
        <f t="shared" si="6"/>
        <v>0</v>
      </c>
      <c r="U34" s="215">
        <f t="shared" si="6"/>
        <v>0</v>
      </c>
      <c r="V34" s="215">
        <f t="shared" si="6"/>
        <v>0</v>
      </c>
      <c r="W34" s="215">
        <f t="shared" si="6"/>
        <v>0</v>
      </c>
      <c r="X34" s="215">
        <f t="shared" si="6"/>
        <v>0</v>
      </c>
      <c r="Y34" s="215">
        <f t="shared" si="6"/>
        <v>0</v>
      </c>
      <c r="Z34" s="215">
        <f t="shared" si="6"/>
        <v>0</v>
      </c>
      <c r="AA34" s="215">
        <f t="shared" si="1"/>
        <v>0</v>
      </c>
      <c r="AB34" s="9" t="str">
        <f>IF(AA34='1'!J39,"OK","CHECK")</f>
        <v>OK</v>
      </c>
    </row>
    <row r="35" spans="2:28" x14ac:dyDescent="0.2">
      <c r="B35" s="56">
        <f>'1'!B40</f>
        <v>0</v>
      </c>
      <c r="C35" s="4"/>
      <c r="D35" s="4"/>
      <c r="E35" s="4"/>
      <c r="F35" s="4"/>
      <c r="G35" s="4"/>
      <c r="H35" s="4"/>
      <c r="I35" s="4"/>
      <c r="J35" s="4"/>
      <c r="K35" s="4"/>
      <c r="L35" s="4"/>
      <c r="M35" s="4"/>
      <c r="N35" s="4"/>
      <c r="O35" s="4"/>
      <c r="P35" s="4"/>
      <c r="Q35" s="4"/>
      <c r="R35" s="4"/>
      <c r="S35" s="4"/>
      <c r="T35" s="4"/>
      <c r="U35" s="217"/>
      <c r="V35" s="217"/>
      <c r="W35" s="217"/>
      <c r="X35" s="217"/>
      <c r="Y35" s="217"/>
      <c r="Z35" s="217"/>
      <c r="AA35" s="217">
        <f t="shared" si="1"/>
        <v>0</v>
      </c>
      <c r="AB35" s="9" t="str">
        <f>IF(AA35='1'!J40,"OK","CHECK")</f>
        <v>OK</v>
      </c>
    </row>
    <row r="36" spans="2:28" x14ac:dyDescent="0.2">
      <c r="B36" s="56">
        <f>'1'!B41</f>
        <v>0</v>
      </c>
      <c r="C36" s="4"/>
      <c r="D36" s="4"/>
      <c r="E36" s="4"/>
      <c r="F36" s="4"/>
      <c r="G36" s="4"/>
      <c r="H36" s="4"/>
      <c r="I36" s="4"/>
      <c r="J36" s="4"/>
      <c r="K36" s="4"/>
      <c r="L36" s="4"/>
      <c r="M36" s="4"/>
      <c r="N36" s="4"/>
      <c r="O36" s="4"/>
      <c r="P36" s="4"/>
      <c r="Q36" s="4"/>
      <c r="R36" s="4"/>
      <c r="S36" s="4"/>
      <c r="T36" s="4"/>
      <c r="U36" s="217"/>
      <c r="V36" s="217"/>
      <c r="W36" s="217"/>
      <c r="X36" s="217"/>
      <c r="Y36" s="217"/>
      <c r="Z36" s="217"/>
      <c r="AA36" s="217">
        <f t="shared" si="1"/>
        <v>0</v>
      </c>
      <c r="AB36" s="9" t="str">
        <f>IF(AA36='1'!J41,"OK","CHECK")</f>
        <v>OK</v>
      </c>
    </row>
    <row r="37" spans="2:28" x14ac:dyDescent="0.2">
      <c r="B37" s="56">
        <f>'1'!B42</f>
        <v>0</v>
      </c>
      <c r="C37" s="4"/>
      <c r="D37" s="4"/>
      <c r="E37" s="4"/>
      <c r="F37" s="4"/>
      <c r="G37" s="4"/>
      <c r="H37" s="4"/>
      <c r="I37" s="4"/>
      <c r="J37" s="4"/>
      <c r="K37" s="4"/>
      <c r="L37" s="4"/>
      <c r="M37" s="4"/>
      <c r="N37" s="4"/>
      <c r="O37" s="4"/>
      <c r="P37" s="4"/>
      <c r="Q37" s="4"/>
      <c r="R37" s="4"/>
      <c r="S37" s="4"/>
      <c r="T37" s="4"/>
      <c r="U37" s="217"/>
      <c r="V37" s="217"/>
      <c r="W37" s="217"/>
      <c r="X37" s="217"/>
      <c r="Y37" s="217"/>
      <c r="Z37" s="217"/>
      <c r="AA37" s="217">
        <f t="shared" si="1"/>
        <v>0</v>
      </c>
      <c r="AB37" s="9" t="str">
        <f>IF(AA37='1'!J42,"OK","CHECK")</f>
        <v>OK</v>
      </c>
    </row>
    <row r="38" spans="2:28" x14ac:dyDescent="0.2">
      <c r="B38" s="56">
        <f>'1'!B43</f>
        <v>0</v>
      </c>
      <c r="C38" s="4"/>
      <c r="D38" s="4"/>
      <c r="E38" s="4"/>
      <c r="F38" s="4"/>
      <c r="G38" s="4"/>
      <c r="H38" s="4"/>
      <c r="I38" s="4"/>
      <c r="J38" s="4"/>
      <c r="K38" s="4"/>
      <c r="L38" s="4"/>
      <c r="M38" s="4"/>
      <c r="N38" s="4"/>
      <c r="O38" s="4"/>
      <c r="P38" s="4"/>
      <c r="Q38" s="4"/>
      <c r="R38" s="4"/>
      <c r="S38" s="4"/>
      <c r="T38" s="4"/>
      <c r="U38" s="217"/>
      <c r="V38" s="217"/>
      <c r="W38" s="217"/>
      <c r="X38" s="217"/>
      <c r="Y38" s="217"/>
      <c r="Z38" s="217"/>
      <c r="AA38" s="217">
        <f t="shared" si="1"/>
        <v>0</v>
      </c>
      <c r="AB38" s="9" t="str">
        <f>IF(AA38='1'!J43,"OK","CHECK")</f>
        <v>OK</v>
      </c>
    </row>
    <row r="39" spans="2:28" x14ac:dyDescent="0.2">
      <c r="B39" s="56">
        <f>'1'!B44</f>
        <v>0</v>
      </c>
      <c r="C39" s="4"/>
      <c r="D39" s="4"/>
      <c r="E39" s="4"/>
      <c r="F39" s="4"/>
      <c r="G39" s="4"/>
      <c r="H39" s="4"/>
      <c r="I39" s="4"/>
      <c r="J39" s="4"/>
      <c r="K39" s="4"/>
      <c r="L39" s="4"/>
      <c r="M39" s="4"/>
      <c r="N39" s="4"/>
      <c r="O39" s="4"/>
      <c r="P39" s="4"/>
      <c r="Q39" s="4"/>
      <c r="R39" s="4"/>
      <c r="S39" s="4"/>
      <c r="T39" s="4"/>
      <c r="U39" s="217"/>
      <c r="V39" s="217"/>
      <c r="W39" s="217"/>
      <c r="X39" s="217"/>
      <c r="Y39" s="217"/>
      <c r="Z39" s="217"/>
      <c r="AA39" s="217">
        <f t="shared" si="1"/>
        <v>0</v>
      </c>
      <c r="AB39" s="9" t="str">
        <f>IF(AA39='1'!J44,"OK","CHECK")</f>
        <v>OK</v>
      </c>
    </row>
    <row r="40" spans="2:28" x14ac:dyDescent="0.2">
      <c r="B40" s="56">
        <f>'1'!B45</f>
        <v>0</v>
      </c>
      <c r="C40" s="4"/>
      <c r="D40" s="4"/>
      <c r="E40" s="4"/>
      <c r="F40" s="4"/>
      <c r="G40" s="4"/>
      <c r="H40" s="4"/>
      <c r="I40" s="4"/>
      <c r="J40" s="4"/>
      <c r="K40" s="4"/>
      <c r="L40" s="4"/>
      <c r="M40" s="4"/>
      <c r="N40" s="4"/>
      <c r="O40" s="4"/>
      <c r="P40" s="4"/>
      <c r="Q40" s="4"/>
      <c r="R40" s="4"/>
      <c r="S40" s="4"/>
      <c r="T40" s="4"/>
      <c r="U40" s="217"/>
      <c r="V40" s="217"/>
      <c r="W40" s="217"/>
      <c r="X40" s="217"/>
      <c r="Y40" s="217"/>
      <c r="Z40" s="217"/>
      <c r="AA40" s="217">
        <f t="shared" si="1"/>
        <v>0</v>
      </c>
      <c r="AB40" s="9" t="str">
        <f>IF(AA40='1'!J45,"OK","CHECK")</f>
        <v>OK</v>
      </c>
    </row>
    <row r="41" spans="2:28" x14ac:dyDescent="0.2">
      <c r="B41" s="56">
        <f>'1'!B46</f>
        <v>0</v>
      </c>
      <c r="C41" s="4"/>
      <c r="D41" s="4"/>
      <c r="E41" s="4"/>
      <c r="F41" s="4"/>
      <c r="G41" s="4"/>
      <c r="H41" s="4"/>
      <c r="I41" s="4"/>
      <c r="J41" s="4"/>
      <c r="K41" s="4"/>
      <c r="L41" s="4"/>
      <c r="M41" s="4"/>
      <c r="N41" s="4"/>
      <c r="O41" s="4"/>
      <c r="P41" s="4"/>
      <c r="Q41" s="4"/>
      <c r="R41" s="4"/>
      <c r="S41" s="4"/>
      <c r="T41" s="4"/>
      <c r="U41" s="217"/>
      <c r="V41" s="217"/>
      <c r="W41" s="217"/>
      <c r="X41" s="217"/>
      <c r="Y41" s="217"/>
      <c r="Z41" s="217"/>
      <c r="AA41" s="217">
        <f t="shared" si="1"/>
        <v>0</v>
      </c>
      <c r="AB41" s="9" t="str">
        <f>IF(AA41='1'!J46,"OK","CHECK")</f>
        <v>OK</v>
      </c>
    </row>
    <row r="42" spans="2:28" x14ac:dyDescent="0.2">
      <c r="B42" s="56">
        <f>'1'!B47</f>
        <v>0</v>
      </c>
      <c r="C42" s="4"/>
      <c r="D42" s="4"/>
      <c r="E42" s="4"/>
      <c r="F42" s="4"/>
      <c r="G42" s="4"/>
      <c r="H42" s="4"/>
      <c r="I42" s="4"/>
      <c r="J42" s="4"/>
      <c r="K42" s="4"/>
      <c r="L42" s="4"/>
      <c r="M42" s="4"/>
      <c r="N42" s="4"/>
      <c r="O42" s="4"/>
      <c r="P42" s="4"/>
      <c r="Q42" s="4"/>
      <c r="R42" s="4"/>
      <c r="S42" s="4"/>
      <c r="T42" s="4"/>
      <c r="U42" s="217"/>
      <c r="V42" s="217"/>
      <c r="W42" s="217"/>
      <c r="X42" s="217"/>
      <c r="Y42" s="217"/>
      <c r="Z42" s="217"/>
      <c r="AA42" s="217">
        <f t="shared" ref="AA42:AA63" si="7">SUM(C42:Z42)</f>
        <v>0</v>
      </c>
      <c r="AB42" s="9" t="str">
        <f>IF(AA42='1'!J47,"OK","CHECK")</f>
        <v>OK</v>
      </c>
    </row>
    <row r="43" spans="2:28" x14ac:dyDescent="0.2">
      <c r="B43" s="56">
        <f>'1'!B48</f>
        <v>0</v>
      </c>
      <c r="C43" s="4"/>
      <c r="D43" s="4"/>
      <c r="E43" s="4"/>
      <c r="F43" s="4"/>
      <c r="G43" s="4"/>
      <c r="H43" s="4"/>
      <c r="I43" s="4"/>
      <c r="J43" s="4"/>
      <c r="K43" s="4"/>
      <c r="L43" s="4"/>
      <c r="M43" s="4"/>
      <c r="N43" s="4"/>
      <c r="O43" s="4"/>
      <c r="P43" s="4"/>
      <c r="Q43" s="4"/>
      <c r="R43" s="4"/>
      <c r="S43" s="4"/>
      <c r="T43" s="4"/>
      <c r="U43" s="217"/>
      <c r="V43" s="217"/>
      <c r="W43" s="217"/>
      <c r="X43" s="217"/>
      <c r="Y43" s="217"/>
      <c r="Z43" s="217"/>
      <c r="AA43" s="217">
        <f t="shared" si="7"/>
        <v>0</v>
      </c>
      <c r="AB43" s="9" t="str">
        <f>IF(AA43='1'!J48,"OK","CHECK")</f>
        <v>OK</v>
      </c>
    </row>
    <row r="44" spans="2:28" x14ac:dyDescent="0.2">
      <c r="B44" s="56">
        <f>'1'!B49</f>
        <v>0</v>
      </c>
      <c r="C44" s="4"/>
      <c r="D44" s="4"/>
      <c r="E44" s="4"/>
      <c r="F44" s="4"/>
      <c r="G44" s="4"/>
      <c r="H44" s="4"/>
      <c r="I44" s="4"/>
      <c r="J44" s="4"/>
      <c r="K44" s="4"/>
      <c r="L44" s="4"/>
      <c r="M44" s="4"/>
      <c r="N44" s="4"/>
      <c r="O44" s="4"/>
      <c r="P44" s="4"/>
      <c r="Q44" s="4"/>
      <c r="R44" s="4"/>
      <c r="S44" s="4"/>
      <c r="T44" s="4"/>
      <c r="U44" s="217"/>
      <c r="V44" s="217"/>
      <c r="W44" s="217"/>
      <c r="X44" s="217"/>
      <c r="Y44" s="217"/>
      <c r="Z44" s="217"/>
      <c r="AA44" s="217">
        <f t="shared" si="7"/>
        <v>0</v>
      </c>
      <c r="AB44" s="9" t="str">
        <f>IF(AA44='1'!J49,"OK","CHECK")</f>
        <v>OK</v>
      </c>
    </row>
    <row r="45" spans="2:28" x14ac:dyDescent="0.2">
      <c r="B45" s="56">
        <f>'1'!B50</f>
        <v>0</v>
      </c>
      <c r="C45" s="4"/>
      <c r="D45" s="4"/>
      <c r="E45" s="4"/>
      <c r="F45" s="4"/>
      <c r="G45" s="4"/>
      <c r="H45" s="4"/>
      <c r="I45" s="4"/>
      <c r="J45" s="4"/>
      <c r="K45" s="4"/>
      <c r="L45" s="4"/>
      <c r="M45" s="4"/>
      <c r="N45" s="4"/>
      <c r="O45" s="4"/>
      <c r="P45" s="4"/>
      <c r="Q45" s="4"/>
      <c r="R45" s="4"/>
      <c r="S45" s="4"/>
      <c r="T45" s="4"/>
      <c r="U45" s="217"/>
      <c r="V45" s="217"/>
      <c r="W45" s="217"/>
      <c r="X45" s="217"/>
      <c r="Y45" s="217"/>
      <c r="Z45" s="217"/>
      <c r="AA45" s="217">
        <f t="shared" ref="AA45" si="8">SUM(C45:Z45)</f>
        <v>0</v>
      </c>
      <c r="AB45" s="9" t="str">
        <f>IF(AA45='1'!J50,"OK","CHECK")</f>
        <v>OK</v>
      </c>
    </row>
    <row r="46" spans="2:28" x14ac:dyDescent="0.2">
      <c r="B46" s="56">
        <f>'1'!B51</f>
        <v>0</v>
      </c>
      <c r="C46" s="4"/>
      <c r="D46" s="4"/>
      <c r="E46" s="4"/>
      <c r="F46" s="4"/>
      <c r="G46" s="4"/>
      <c r="H46" s="4"/>
      <c r="I46" s="4"/>
      <c r="J46" s="4"/>
      <c r="K46" s="4"/>
      <c r="L46" s="4"/>
      <c r="M46" s="4"/>
      <c r="N46" s="4"/>
      <c r="O46" s="4"/>
      <c r="P46" s="4"/>
      <c r="Q46" s="4"/>
      <c r="R46" s="4"/>
      <c r="S46" s="4"/>
      <c r="T46" s="4"/>
      <c r="U46" s="217"/>
      <c r="V46" s="217"/>
      <c r="W46" s="217"/>
      <c r="X46" s="217"/>
      <c r="Y46" s="217"/>
      <c r="Z46" s="217"/>
      <c r="AA46" s="217">
        <f t="shared" si="7"/>
        <v>0</v>
      </c>
      <c r="AB46" s="9" t="str">
        <f>IF(AA46='1'!J51,"OK","CHECK")</f>
        <v>OK</v>
      </c>
    </row>
    <row r="47" spans="2:28" x14ac:dyDescent="0.2">
      <c r="B47" s="56">
        <f>'1'!B52</f>
        <v>0</v>
      </c>
      <c r="C47" s="4"/>
      <c r="D47" s="4"/>
      <c r="E47" s="4"/>
      <c r="F47" s="4"/>
      <c r="G47" s="4"/>
      <c r="H47" s="4"/>
      <c r="I47" s="4"/>
      <c r="J47" s="4"/>
      <c r="K47" s="4"/>
      <c r="L47" s="4"/>
      <c r="M47" s="4"/>
      <c r="N47" s="4"/>
      <c r="O47" s="4"/>
      <c r="P47" s="4"/>
      <c r="Q47" s="4"/>
      <c r="R47" s="4"/>
      <c r="S47" s="4"/>
      <c r="T47" s="4"/>
      <c r="U47" s="217"/>
      <c r="V47" s="217"/>
      <c r="W47" s="217"/>
      <c r="X47" s="217"/>
      <c r="Y47" s="217"/>
      <c r="Z47" s="217"/>
      <c r="AA47" s="217">
        <f t="shared" si="7"/>
        <v>0</v>
      </c>
      <c r="AB47" s="9" t="str">
        <f>IF(AA47='1'!J52,"OK","CHECK")</f>
        <v>OK</v>
      </c>
    </row>
    <row r="48" spans="2:28" x14ac:dyDescent="0.2">
      <c r="B48" s="56">
        <f>'1'!B53</f>
        <v>0</v>
      </c>
      <c r="C48" s="4"/>
      <c r="D48" s="4"/>
      <c r="E48" s="4"/>
      <c r="F48" s="4"/>
      <c r="G48" s="4"/>
      <c r="H48" s="4"/>
      <c r="I48" s="4"/>
      <c r="J48" s="4"/>
      <c r="K48" s="4"/>
      <c r="L48" s="4"/>
      <c r="M48" s="4"/>
      <c r="N48" s="4"/>
      <c r="O48" s="4"/>
      <c r="P48" s="4"/>
      <c r="Q48" s="4"/>
      <c r="R48" s="4"/>
      <c r="S48" s="4"/>
      <c r="T48" s="4"/>
      <c r="U48" s="217"/>
      <c r="V48" s="217"/>
      <c r="W48" s="217"/>
      <c r="X48" s="217"/>
      <c r="Y48" s="217"/>
      <c r="Z48" s="217"/>
      <c r="AA48" s="217">
        <f t="shared" si="7"/>
        <v>0</v>
      </c>
      <c r="AB48" s="9" t="str">
        <f>IF(AA48='1'!J53,"OK","CHECK")</f>
        <v>OK</v>
      </c>
    </row>
    <row r="49" spans="2:28" ht="12" thickBot="1" x14ac:dyDescent="0.25">
      <c r="B49" s="57">
        <f>'1'!B54</f>
        <v>0</v>
      </c>
      <c r="C49" s="7"/>
      <c r="D49" s="7"/>
      <c r="E49" s="7"/>
      <c r="F49" s="7"/>
      <c r="G49" s="7"/>
      <c r="H49" s="7"/>
      <c r="I49" s="7"/>
      <c r="J49" s="7"/>
      <c r="K49" s="7"/>
      <c r="L49" s="7"/>
      <c r="M49" s="7"/>
      <c r="N49" s="7"/>
      <c r="O49" s="7"/>
      <c r="P49" s="7"/>
      <c r="Q49" s="7"/>
      <c r="R49" s="7"/>
      <c r="S49" s="7"/>
      <c r="T49" s="7"/>
      <c r="U49" s="218"/>
      <c r="V49" s="218"/>
      <c r="W49" s="218"/>
      <c r="X49" s="218"/>
      <c r="Y49" s="218"/>
      <c r="Z49" s="218"/>
      <c r="AA49" s="218">
        <f t="shared" si="7"/>
        <v>0</v>
      </c>
      <c r="AB49" s="9" t="str">
        <f>IF(AA49='1'!J54,"OK","CHECK")</f>
        <v>OK</v>
      </c>
    </row>
    <row r="50" spans="2:28" ht="23.25" thickBot="1" x14ac:dyDescent="0.25">
      <c r="B50" s="246" t="str">
        <f>'1'!B55</f>
        <v>Spese per consulenze (max del 10% del totale delle spese ammissibili)</v>
      </c>
      <c r="C50" s="247">
        <f>SUM(C51:C54)</f>
        <v>0</v>
      </c>
      <c r="D50" s="247">
        <f t="shared" ref="D50:Z50" si="9">SUM(D51:D54)</f>
        <v>0</v>
      </c>
      <c r="E50" s="247">
        <f t="shared" si="9"/>
        <v>0</v>
      </c>
      <c r="F50" s="247">
        <f t="shared" si="9"/>
        <v>0</v>
      </c>
      <c r="G50" s="247">
        <f t="shared" si="9"/>
        <v>0</v>
      </c>
      <c r="H50" s="247">
        <f t="shared" si="9"/>
        <v>0</v>
      </c>
      <c r="I50" s="247">
        <f t="shared" si="9"/>
        <v>0</v>
      </c>
      <c r="J50" s="247">
        <f t="shared" si="9"/>
        <v>0</v>
      </c>
      <c r="K50" s="247">
        <f t="shared" si="9"/>
        <v>0</v>
      </c>
      <c r="L50" s="247">
        <f t="shared" si="9"/>
        <v>0</v>
      </c>
      <c r="M50" s="247">
        <f t="shared" si="9"/>
        <v>0</v>
      </c>
      <c r="N50" s="247">
        <f t="shared" si="9"/>
        <v>0</v>
      </c>
      <c r="O50" s="247">
        <f t="shared" si="9"/>
        <v>0</v>
      </c>
      <c r="P50" s="247">
        <f t="shared" si="9"/>
        <v>0</v>
      </c>
      <c r="Q50" s="247">
        <f t="shared" si="9"/>
        <v>0</v>
      </c>
      <c r="R50" s="247">
        <f t="shared" si="9"/>
        <v>0</v>
      </c>
      <c r="S50" s="247">
        <f t="shared" si="9"/>
        <v>0</v>
      </c>
      <c r="T50" s="247">
        <f t="shared" si="9"/>
        <v>0</v>
      </c>
      <c r="U50" s="247">
        <f t="shared" si="9"/>
        <v>0</v>
      </c>
      <c r="V50" s="247">
        <f t="shared" si="9"/>
        <v>0</v>
      </c>
      <c r="W50" s="247">
        <f t="shared" si="9"/>
        <v>0</v>
      </c>
      <c r="X50" s="247">
        <f t="shared" si="9"/>
        <v>0</v>
      </c>
      <c r="Y50" s="247">
        <f t="shared" si="9"/>
        <v>0</v>
      </c>
      <c r="Z50" s="247">
        <f t="shared" si="9"/>
        <v>0</v>
      </c>
      <c r="AA50" s="247">
        <f t="shared" ref="AA50:AA61" si="10">SUM(C50:Z50)</f>
        <v>0</v>
      </c>
      <c r="AB50" s="9" t="str">
        <f>IF(AA50='1'!J55,"OK","CHECK")</f>
        <v>OK</v>
      </c>
    </row>
    <row r="51" spans="2:28" x14ac:dyDescent="0.2">
      <c r="B51" s="248">
        <f>'1'!B56</f>
        <v>0</v>
      </c>
      <c r="C51" s="249"/>
      <c r="D51" s="249"/>
      <c r="E51" s="249"/>
      <c r="F51" s="249"/>
      <c r="G51" s="249"/>
      <c r="H51" s="249"/>
      <c r="I51" s="249"/>
      <c r="J51" s="249"/>
      <c r="K51" s="249"/>
      <c r="L51" s="249"/>
      <c r="M51" s="249"/>
      <c r="N51" s="249"/>
      <c r="O51" s="249"/>
      <c r="P51" s="249"/>
      <c r="Q51" s="249"/>
      <c r="R51" s="249"/>
      <c r="S51" s="249"/>
      <c r="T51" s="249"/>
      <c r="U51" s="251"/>
      <c r="V51" s="251"/>
      <c r="W51" s="251"/>
      <c r="X51" s="251"/>
      <c r="Y51" s="251"/>
      <c r="Z51" s="251"/>
      <c r="AA51" s="250">
        <f t="shared" si="10"/>
        <v>0</v>
      </c>
      <c r="AB51" s="9" t="str">
        <f>IF(AA51='1'!J56,"OK","CHECK")</f>
        <v>OK</v>
      </c>
    </row>
    <row r="52" spans="2:28" x14ac:dyDescent="0.2">
      <c r="B52" s="56">
        <f>'1'!B57</f>
        <v>0</v>
      </c>
      <c r="C52" s="5"/>
      <c r="D52" s="5"/>
      <c r="E52" s="5"/>
      <c r="F52" s="5"/>
      <c r="G52" s="5"/>
      <c r="H52" s="5"/>
      <c r="I52" s="5"/>
      <c r="J52" s="5"/>
      <c r="K52" s="5"/>
      <c r="L52" s="5"/>
      <c r="M52" s="5"/>
      <c r="N52" s="5"/>
      <c r="O52" s="5"/>
      <c r="P52" s="5"/>
      <c r="Q52" s="5"/>
      <c r="R52" s="5"/>
      <c r="S52" s="5"/>
      <c r="T52" s="5"/>
      <c r="U52" s="252"/>
      <c r="V52" s="252"/>
      <c r="W52" s="252"/>
      <c r="X52" s="252"/>
      <c r="Y52" s="252"/>
      <c r="Z52" s="252"/>
      <c r="AA52" s="207">
        <f t="shared" si="10"/>
        <v>0</v>
      </c>
      <c r="AB52" s="9" t="str">
        <f>IF(AA52='1'!J57,"OK","CHECK")</f>
        <v>OK</v>
      </c>
    </row>
    <row r="53" spans="2:28" x14ac:dyDescent="0.2">
      <c r="B53" s="56">
        <f>'1'!B58</f>
        <v>0</v>
      </c>
      <c r="C53" s="5"/>
      <c r="D53" s="5"/>
      <c r="E53" s="5"/>
      <c r="F53" s="5"/>
      <c r="G53" s="5"/>
      <c r="H53" s="5"/>
      <c r="I53" s="5"/>
      <c r="J53" s="5"/>
      <c r="K53" s="5"/>
      <c r="L53" s="5"/>
      <c r="M53" s="5"/>
      <c r="N53" s="5"/>
      <c r="O53" s="5"/>
      <c r="P53" s="5"/>
      <c r="Q53" s="5"/>
      <c r="R53" s="5"/>
      <c r="S53" s="5"/>
      <c r="T53" s="5"/>
      <c r="U53" s="252"/>
      <c r="V53" s="252"/>
      <c r="W53" s="252"/>
      <c r="X53" s="252"/>
      <c r="Y53" s="252"/>
      <c r="Z53" s="252"/>
      <c r="AA53" s="207">
        <f t="shared" si="10"/>
        <v>0</v>
      </c>
      <c r="AB53" s="9" t="str">
        <f>IF(AA53='1'!J58,"OK","CHECK")</f>
        <v>OK</v>
      </c>
    </row>
    <row r="54" spans="2:28" ht="12" thickBot="1" x14ac:dyDescent="0.25">
      <c r="B54" s="57">
        <f>'1'!B59</f>
        <v>0</v>
      </c>
      <c r="C54" s="8"/>
      <c r="D54" s="8"/>
      <c r="E54" s="8"/>
      <c r="F54" s="8"/>
      <c r="G54" s="8"/>
      <c r="H54" s="8"/>
      <c r="I54" s="8"/>
      <c r="J54" s="8"/>
      <c r="K54" s="8"/>
      <c r="L54" s="8"/>
      <c r="M54" s="8"/>
      <c r="N54" s="8"/>
      <c r="O54" s="8"/>
      <c r="P54" s="8"/>
      <c r="Q54" s="8"/>
      <c r="R54" s="8"/>
      <c r="S54" s="8"/>
      <c r="T54" s="8"/>
      <c r="U54" s="253"/>
      <c r="V54" s="253"/>
      <c r="W54" s="253"/>
      <c r="X54" s="253"/>
      <c r="Y54" s="253"/>
      <c r="Z54" s="253"/>
      <c r="AA54" s="208">
        <f t="shared" si="10"/>
        <v>0</v>
      </c>
      <c r="AB54" s="9" t="str">
        <f>IF(AA54='1'!J59,"OK","CHECK")</f>
        <v>OK</v>
      </c>
    </row>
    <row r="55" spans="2:28" ht="23.25" thickBot="1" x14ac:dyDescent="0.25">
      <c r="B55" s="246" t="str">
        <f>'1'!B60</f>
        <v>Spese per il personale (max del 15% del totale delle spese ammissibili)</v>
      </c>
      <c r="C55" s="247">
        <f t="shared" ref="C55:Y55" si="11">SUM(C56:C59)</f>
        <v>0</v>
      </c>
      <c r="D55" s="247">
        <f t="shared" si="11"/>
        <v>0</v>
      </c>
      <c r="E55" s="247">
        <f t="shared" si="11"/>
        <v>0</v>
      </c>
      <c r="F55" s="247">
        <f t="shared" si="11"/>
        <v>0</v>
      </c>
      <c r="G55" s="247">
        <f t="shared" si="11"/>
        <v>0</v>
      </c>
      <c r="H55" s="247">
        <f t="shared" si="11"/>
        <v>0</v>
      </c>
      <c r="I55" s="247">
        <f t="shared" si="11"/>
        <v>0</v>
      </c>
      <c r="J55" s="247">
        <f t="shared" si="11"/>
        <v>0</v>
      </c>
      <c r="K55" s="247">
        <f t="shared" si="11"/>
        <v>0</v>
      </c>
      <c r="L55" s="247">
        <f t="shared" si="11"/>
        <v>0</v>
      </c>
      <c r="M55" s="247">
        <f t="shared" si="11"/>
        <v>0</v>
      </c>
      <c r="N55" s="247">
        <f t="shared" si="11"/>
        <v>0</v>
      </c>
      <c r="O55" s="247">
        <f t="shared" si="11"/>
        <v>0</v>
      </c>
      <c r="P55" s="247">
        <f t="shared" si="11"/>
        <v>0</v>
      </c>
      <c r="Q55" s="247">
        <f t="shared" si="11"/>
        <v>0</v>
      </c>
      <c r="R55" s="247">
        <f t="shared" si="11"/>
        <v>0</v>
      </c>
      <c r="S55" s="247">
        <f t="shared" si="11"/>
        <v>0</v>
      </c>
      <c r="T55" s="247">
        <f t="shared" si="11"/>
        <v>0</v>
      </c>
      <c r="U55" s="247">
        <f t="shared" si="11"/>
        <v>0</v>
      </c>
      <c r="V55" s="247">
        <f t="shared" si="11"/>
        <v>0</v>
      </c>
      <c r="W55" s="247">
        <f t="shared" si="11"/>
        <v>0</v>
      </c>
      <c r="X55" s="247">
        <f t="shared" si="11"/>
        <v>0</v>
      </c>
      <c r="Y55" s="247">
        <f t="shared" si="11"/>
        <v>0</v>
      </c>
      <c r="Z55" s="247">
        <f>SUM(Z56:Z59)</f>
        <v>0</v>
      </c>
      <c r="AA55" s="247">
        <f t="shared" si="10"/>
        <v>0</v>
      </c>
      <c r="AB55" s="9" t="str">
        <f>IF(AA55='1'!J60,"OK","CHECK")</f>
        <v>OK</v>
      </c>
    </row>
    <row r="56" spans="2:28" x14ac:dyDescent="0.2">
      <c r="B56" s="248">
        <f>'1'!B61</f>
        <v>0</v>
      </c>
      <c r="C56" s="249"/>
      <c r="D56" s="249"/>
      <c r="E56" s="249"/>
      <c r="F56" s="249"/>
      <c r="G56" s="249"/>
      <c r="H56" s="249"/>
      <c r="I56" s="249"/>
      <c r="J56" s="249"/>
      <c r="K56" s="249"/>
      <c r="L56" s="249"/>
      <c r="M56" s="249"/>
      <c r="N56" s="249"/>
      <c r="O56" s="249"/>
      <c r="P56" s="249"/>
      <c r="Q56" s="249"/>
      <c r="R56" s="249"/>
      <c r="S56" s="249"/>
      <c r="T56" s="249"/>
      <c r="U56" s="251"/>
      <c r="V56" s="251"/>
      <c r="W56" s="251"/>
      <c r="X56" s="251"/>
      <c r="Y56" s="251"/>
      <c r="Z56" s="251"/>
      <c r="AA56" s="250">
        <f t="shared" si="10"/>
        <v>0</v>
      </c>
      <c r="AB56" s="9" t="str">
        <f>IF(AA56='1'!J61,"OK","CHECK")</f>
        <v>OK</v>
      </c>
    </row>
    <row r="57" spans="2:28" x14ac:dyDescent="0.2">
      <c r="B57" s="56">
        <f>'1'!B62</f>
        <v>0</v>
      </c>
      <c r="C57" s="5"/>
      <c r="D57" s="5"/>
      <c r="E57" s="5"/>
      <c r="F57" s="5"/>
      <c r="G57" s="5"/>
      <c r="H57" s="5"/>
      <c r="I57" s="5"/>
      <c r="J57" s="5"/>
      <c r="K57" s="5"/>
      <c r="L57" s="5"/>
      <c r="M57" s="5"/>
      <c r="N57" s="5"/>
      <c r="O57" s="5"/>
      <c r="P57" s="5"/>
      <c r="Q57" s="5"/>
      <c r="R57" s="5"/>
      <c r="S57" s="5"/>
      <c r="T57" s="5"/>
      <c r="U57" s="252"/>
      <c r="V57" s="252"/>
      <c r="W57" s="252"/>
      <c r="X57" s="252"/>
      <c r="Y57" s="252"/>
      <c r="Z57" s="252"/>
      <c r="AA57" s="207">
        <f t="shared" si="10"/>
        <v>0</v>
      </c>
      <c r="AB57" s="9" t="str">
        <f>IF(AA57='1'!J62,"OK","CHECK")</f>
        <v>OK</v>
      </c>
    </row>
    <row r="58" spans="2:28" x14ac:dyDescent="0.2">
      <c r="B58" s="56">
        <f>'1'!B63</f>
        <v>0</v>
      </c>
      <c r="C58" s="5"/>
      <c r="D58" s="5"/>
      <c r="E58" s="5"/>
      <c r="F58" s="5"/>
      <c r="G58" s="5"/>
      <c r="H58" s="5"/>
      <c r="I58" s="5"/>
      <c r="J58" s="5"/>
      <c r="K58" s="5"/>
      <c r="L58" s="5"/>
      <c r="M58" s="5"/>
      <c r="N58" s="5"/>
      <c r="O58" s="5"/>
      <c r="P58" s="5"/>
      <c r="Q58" s="5"/>
      <c r="R58" s="5"/>
      <c r="S58" s="5"/>
      <c r="T58" s="5"/>
      <c r="U58" s="252"/>
      <c r="V58" s="252"/>
      <c r="W58" s="252"/>
      <c r="X58" s="252"/>
      <c r="Y58" s="252"/>
      <c r="Z58" s="252"/>
      <c r="AA58" s="207">
        <f t="shared" si="10"/>
        <v>0</v>
      </c>
      <c r="AB58" s="9" t="str">
        <f>IF(AA58='1'!J63,"OK","CHECK")</f>
        <v>OK</v>
      </c>
    </row>
    <row r="59" spans="2:28" ht="12" thickBot="1" x14ac:dyDescent="0.25">
      <c r="B59" s="57">
        <f>'1'!B64</f>
        <v>0</v>
      </c>
      <c r="C59" s="8"/>
      <c r="D59" s="8"/>
      <c r="E59" s="8"/>
      <c r="F59" s="8"/>
      <c r="G59" s="8"/>
      <c r="H59" s="8"/>
      <c r="I59" s="8"/>
      <c r="J59" s="8"/>
      <c r="K59" s="8"/>
      <c r="L59" s="8"/>
      <c r="M59" s="8"/>
      <c r="N59" s="8"/>
      <c r="O59" s="8"/>
      <c r="P59" s="8"/>
      <c r="Q59" s="8"/>
      <c r="R59" s="8"/>
      <c r="S59" s="8"/>
      <c r="T59" s="8"/>
      <c r="U59" s="253"/>
      <c r="V59" s="253"/>
      <c r="W59" s="253"/>
      <c r="X59" s="253"/>
      <c r="Y59" s="253"/>
      <c r="Z59" s="253"/>
      <c r="AA59" s="208">
        <f t="shared" si="10"/>
        <v>0</v>
      </c>
      <c r="AB59" s="9" t="str">
        <f>IF(AA59='1'!J64,"OK","CHECK")</f>
        <v>OK</v>
      </c>
    </row>
    <row r="60" spans="2:28" ht="22.5" x14ac:dyDescent="0.2">
      <c r="B60" s="214" t="str">
        <f>'1'!B65</f>
        <v>Spese generali (max 10% dei costi diretti ammissibili per il personale)</v>
      </c>
      <c r="C60" s="215">
        <f>+C61</f>
        <v>0</v>
      </c>
      <c r="D60" s="215">
        <f t="shared" ref="D60:Z60" si="12">+D61</f>
        <v>0</v>
      </c>
      <c r="E60" s="215">
        <f t="shared" si="12"/>
        <v>0</v>
      </c>
      <c r="F60" s="215">
        <f t="shared" si="12"/>
        <v>0</v>
      </c>
      <c r="G60" s="215">
        <f t="shared" si="12"/>
        <v>0</v>
      </c>
      <c r="H60" s="215">
        <f t="shared" si="12"/>
        <v>0</v>
      </c>
      <c r="I60" s="215">
        <f t="shared" si="12"/>
        <v>0</v>
      </c>
      <c r="J60" s="215">
        <f t="shared" si="12"/>
        <v>0</v>
      </c>
      <c r="K60" s="215">
        <f t="shared" si="12"/>
        <v>0</v>
      </c>
      <c r="L60" s="215">
        <f t="shared" si="12"/>
        <v>0</v>
      </c>
      <c r="M60" s="215">
        <f t="shared" si="12"/>
        <v>0</v>
      </c>
      <c r="N60" s="215">
        <f t="shared" si="12"/>
        <v>0</v>
      </c>
      <c r="O60" s="215">
        <f t="shared" si="12"/>
        <v>0</v>
      </c>
      <c r="P60" s="215">
        <f t="shared" si="12"/>
        <v>0</v>
      </c>
      <c r="Q60" s="215">
        <f t="shared" si="12"/>
        <v>0</v>
      </c>
      <c r="R60" s="215">
        <f t="shared" si="12"/>
        <v>0</v>
      </c>
      <c r="S60" s="215">
        <f t="shared" si="12"/>
        <v>0</v>
      </c>
      <c r="T60" s="215">
        <f t="shared" si="12"/>
        <v>0</v>
      </c>
      <c r="U60" s="215">
        <f t="shared" si="12"/>
        <v>0</v>
      </c>
      <c r="V60" s="215">
        <f t="shared" si="12"/>
        <v>0</v>
      </c>
      <c r="W60" s="215">
        <f t="shared" si="12"/>
        <v>0</v>
      </c>
      <c r="X60" s="215">
        <f t="shared" si="12"/>
        <v>0</v>
      </c>
      <c r="Y60" s="215">
        <f t="shared" si="12"/>
        <v>0</v>
      </c>
      <c r="Z60" s="215">
        <f t="shared" si="12"/>
        <v>0</v>
      </c>
      <c r="AA60" s="215">
        <f t="shared" si="10"/>
        <v>0</v>
      </c>
      <c r="AB60" s="9" t="str">
        <f>IF(AA60='1'!J65,"OK","CHECK")</f>
        <v>OK</v>
      </c>
    </row>
    <row r="61" spans="2:28" ht="12" thickBot="1" x14ac:dyDescent="0.25">
      <c r="B61" s="57" t="str">
        <f>'1'!B66</f>
        <v>Spese generali</v>
      </c>
      <c r="C61" s="244"/>
      <c r="D61" s="244"/>
      <c r="E61" s="244"/>
      <c r="F61" s="244"/>
      <c r="G61" s="244"/>
      <c r="H61" s="244"/>
      <c r="I61" s="244"/>
      <c r="J61" s="244"/>
      <c r="K61" s="244"/>
      <c r="L61" s="244"/>
      <c r="M61" s="244"/>
      <c r="N61" s="244"/>
      <c r="O61" s="244"/>
      <c r="P61" s="244"/>
      <c r="Q61" s="244"/>
      <c r="R61" s="244"/>
      <c r="S61" s="244"/>
      <c r="T61" s="244"/>
      <c r="U61" s="245"/>
      <c r="V61" s="245"/>
      <c r="W61" s="245"/>
      <c r="X61" s="245"/>
      <c r="Y61" s="245"/>
      <c r="Z61" s="245"/>
      <c r="AA61" s="245">
        <f t="shared" si="10"/>
        <v>0</v>
      </c>
      <c r="AB61" s="9" t="str">
        <f>IF(AA61='1'!J66,"OK","CHECK")</f>
        <v>OK</v>
      </c>
    </row>
    <row r="62" spans="2:28" ht="16.5" thickBot="1" x14ac:dyDescent="0.25">
      <c r="B62" s="180" t="s">
        <v>205</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9" t="str">
        <f>IF(AA62='1'!J67,"OK","CHECK")</f>
        <v>OK</v>
      </c>
    </row>
    <row r="63" spans="2:28" x14ac:dyDescent="0.2">
      <c r="B63" s="56" t="s">
        <v>195</v>
      </c>
      <c r="C63" s="217">
        <f>+'1'!$C$73/24</f>
        <v>0</v>
      </c>
      <c r="D63" s="217">
        <f>+'1'!$C$73/24</f>
        <v>0</v>
      </c>
      <c r="E63" s="217">
        <f>+'1'!$C$73/24</f>
        <v>0</v>
      </c>
      <c r="F63" s="217">
        <f>+'1'!$C$73/24</f>
        <v>0</v>
      </c>
      <c r="G63" s="217">
        <f>+'1'!$C$73/24</f>
        <v>0</v>
      </c>
      <c r="H63" s="217">
        <f>+'1'!$C$73/24</f>
        <v>0</v>
      </c>
      <c r="I63" s="217">
        <f>+'1'!$C$73/24</f>
        <v>0</v>
      </c>
      <c r="J63" s="217">
        <f>+'1'!$C$73/24</f>
        <v>0</v>
      </c>
      <c r="K63" s="217">
        <f>+'1'!$C$73/24</f>
        <v>0</v>
      </c>
      <c r="L63" s="217">
        <f>+'1'!$C$73/24</f>
        <v>0</v>
      </c>
      <c r="M63" s="217">
        <f>+'1'!$C$73/24</f>
        <v>0</v>
      </c>
      <c r="N63" s="217">
        <f>+'1'!$C$73/24</f>
        <v>0</v>
      </c>
      <c r="O63" s="217">
        <f>+'1'!$C$73/24</f>
        <v>0</v>
      </c>
      <c r="P63" s="217">
        <f>+'1'!$C$73/24</f>
        <v>0</v>
      </c>
      <c r="Q63" s="217">
        <f>+'1'!$C$73/24</f>
        <v>0</v>
      </c>
      <c r="R63" s="217">
        <f>+'1'!$C$73/24</f>
        <v>0</v>
      </c>
      <c r="S63" s="217">
        <f>+'1'!$C$73/24</f>
        <v>0</v>
      </c>
      <c r="T63" s="217">
        <f>+'1'!$C$73/24</f>
        <v>0</v>
      </c>
      <c r="U63" s="217">
        <f>+'1'!$C$73/24</f>
        <v>0</v>
      </c>
      <c r="V63" s="217">
        <f>+'1'!$C$73/24</f>
        <v>0</v>
      </c>
      <c r="W63" s="217">
        <f>+'1'!$C$73/24</f>
        <v>0</v>
      </c>
      <c r="X63" s="217">
        <f>+'1'!$C$73/24</f>
        <v>0</v>
      </c>
      <c r="Y63" s="217">
        <f>+'1'!$C$73/24</f>
        <v>0</v>
      </c>
      <c r="Z63" s="217">
        <f>+'1'!$C$73/24</f>
        <v>0</v>
      </c>
      <c r="AA63" s="217">
        <f t="shared" si="7"/>
        <v>0</v>
      </c>
      <c r="AB63" s="9" t="str">
        <f>IF(AA63='1'!C73,"OK","CHECK")</f>
        <v>OK</v>
      </c>
    </row>
    <row r="64" spans="2:28" x14ac:dyDescent="0.2">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9" t="str">
        <f>IF((COUNTIF(AB6:AB63,"check"))&gt;0,"CHECK","OK")</f>
        <v>OK</v>
      </c>
    </row>
    <row r="66" s="1" customFormat="1" ht="24.95" customHeight="1" x14ac:dyDescent="0.2"/>
  </sheetData>
  <sheetProtection algorithmName="SHA-512" hashValue="GTUhXj8MB+qt8SunLuY7DjpfXXB3I2JeBljwMsYgy8jdwQIhMfe1MNAtMIAz8zqwQBxmR6ihTphI4dGcsH6BQg==" saltValue="syuq0eNERVcrMmBBL4pgPA==" spinCount="100000" sheet="1" formatColumns="0" formatRows="0"/>
  <mergeCells count="2">
    <mergeCell ref="B3:E3"/>
    <mergeCell ref="F3:I3"/>
  </mergeCells>
  <phoneticPr fontId="13" type="noConversion"/>
  <conditionalFormatting sqref="F3">
    <cfRule type="containsText" dxfId="68" priority="32" operator="containsText" text="OK">
      <formula>NOT(ISERROR(SEARCH("OK",F3)))</formula>
    </cfRule>
    <cfRule type="containsText" dxfId="67" priority="33" operator="containsText" text="Rivedere articolazione temporale">
      <formula>NOT(ISERROR(SEARCH("Rivedere articolazione temporale",F3)))</formula>
    </cfRule>
  </conditionalFormatting>
  <conditionalFormatting sqref="AB6:AB63">
    <cfRule type="containsText" dxfId="66" priority="30" operator="containsText" text="CHECK">
      <formula>NOT(ISERROR(SEARCH("CHECK",AB6)))</formula>
    </cfRule>
    <cfRule type="containsText" dxfId="65" priority="31" operator="containsText" text="ok">
      <formula>NOT(ISERROR(SEARCH("ok",AB6)))</formula>
    </cfRule>
  </conditionalFormatting>
  <conditionalFormatting sqref="AB64">
    <cfRule type="containsText" dxfId="64" priority="28" operator="containsText" text="CHECK">
      <formula>NOT(ISERROR(SEARCH("CHECK",AB64)))</formula>
    </cfRule>
    <cfRule type="containsText" dxfId="63" priority="29" operator="containsText" text="ok">
      <formula>NOT(ISERROR(SEARCH("ok",AB64)))</formula>
    </cfRule>
  </conditionalFormatting>
  <conditionalFormatting sqref="B35:B44 B22:B33 B47:B49 B51:B54 B56:B59 B61">
    <cfRule type="cellIs" dxfId="62" priority="21" operator="notEqual">
      <formula>0</formula>
    </cfRule>
    <cfRule type="cellIs" dxfId="61" priority="22" operator="equal">
      <formula>0</formula>
    </cfRule>
  </conditionalFormatting>
  <conditionalFormatting sqref="B63">
    <cfRule type="cellIs" dxfId="60" priority="19" operator="notEqual">
      <formula>0</formula>
    </cfRule>
    <cfRule type="cellIs" dxfId="59" priority="20" operator="equal">
      <formula>0</formula>
    </cfRule>
  </conditionalFormatting>
  <conditionalFormatting sqref="B9:B18">
    <cfRule type="cellIs" dxfId="58" priority="17" operator="notEqual">
      <formula>0</formula>
    </cfRule>
    <cfRule type="cellIs" dxfId="57" priority="18" operator="equal">
      <formula>0</formula>
    </cfRule>
  </conditionalFormatting>
  <conditionalFormatting sqref="B21">
    <cfRule type="cellIs" dxfId="56" priority="15" operator="notEqual">
      <formula>0</formula>
    </cfRule>
    <cfRule type="cellIs" dxfId="55" priority="16" operator="equal">
      <formula>0</formula>
    </cfRule>
  </conditionalFormatting>
  <conditionalFormatting sqref="B46">
    <cfRule type="cellIs" dxfId="54" priority="9" operator="notEqual">
      <formula>0</formula>
    </cfRule>
    <cfRule type="cellIs" dxfId="53" priority="10" operator="equal">
      <formula>0</formula>
    </cfRule>
  </conditionalFormatting>
  <conditionalFormatting sqref="B45">
    <cfRule type="cellIs" dxfId="52" priority="11" operator="notEqual">
      <formula>0</formula>
    </cfRule>
    <cfRule type="cellIs" dxfId="51" priority="12" operator="equal">
      <formula>0</formula>
    </cfRule>
  </conditionalFormatting>
  <conditionalFormatting sqref="B8">
    <cfRule type="cellIs" dxfId="50" priority="7" operator="notEqual">
      <formula>0</formula>
    </cfRule>
    <cfRule type="cellIs" dxfId="49" priority="8" operator="equal">
      <formula>0</formula>
    </cfRule>
  </conditionalFormatting>
  <printOptions horizontalCentered="1"/>
  <pageMargins left="0.11811023622047245" right="0.11811023622047245" top="0.11811023622047245" bottom="0.15748031496062992" header="0.15748031496062992" footer="0.11811023622047245"/>
  <pageSetup paperSize="9" scale="36" fitToHeight="2" orientation="landscape" r:id="rId1"/>
  <headerFooter>
    <oddHeader>&amp;RFormulario Excel - Procedura ex DGR 459/2020</oddHeader>
  </headerFooter>
  <colBreaks count="1" manualBreakCount="1">
    <brk id="15" max="1048575" man="1"/>
  </colBreaks>
  <ignoredErrors>
    <ignoredError sqref="C63:Z6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B1:M60"/>
  <sheetViews>
    <sheetView showGridLines="0" tabSelected="1" view="pageBreakPreview" zoomScaleSheetLayoutView="100" workbookViewId="0">
      <pane xSplit="3" ySplit="6" topLeftCell="D7" activePane="bottomRight" state="frozenSplit"/>
      <selection activeCell="A13" sqref="A13:O15"/>
      <selection pane="topRight" activeCell="A13" sqref="A13:O15"/>
      <selection pane="bottomLeft" activeCell="A13" sqref="A13:O15"/>
      <selection pane="bottomRight" activeCell="A13" sqref="A13:O15"/>
    </sheetView>
  </sheetViews>
  <sheetFormatPr defaultRowHeight="11.25" x14ac:dyDescent="0.2"/>
  <cols>
    <col min="2" max="2" width="15.6640625" customWidth="1"/>
    <col min="3" max="3" width="30.83203125" customWidth="1"/>
    <col min="4" max="10" width="17.1640625" customWidth="1"/>
    <col min="11" max="12" width="12.83203125" customWidth="1"/>
    <col min="13" max="19" width="9.83203125" customWidth="1"/>
  </cols>
  <sheetData>
    <row r="1" spans="2:13" ht="15.75" customHeight="1" x14ac:dyDescent="0.2">
      <c r="B1" s="393" t="s">
        <v>102</v>
      </c>
      <c r="C1" s="393"/>
      <c r="D1" s="393"/>
      <c r="E1" s="393"/>
      <c r="F1" s="393"/>
      <c r="G1" s="393"/>
      <c r="H1" s="393"/>
      <c r="I1" s="393"/>
      <c r="J1" s="393"/>
      <c r="K1" s="393"/>
      <c r="L1" s="393"/>
      <c r="M1" s="393"/>
    </row>
    <row r="2" spans="2:13" ht="13.5" customHeight="1" thickBot="1" x14ac:dyDescent="0.25">
      <c r="B2" s="394"/>
      <c r="C2" s="394"/>
      <c r="D2" s="394"/>
      <c r="E2" s="394"/>
      <c r="F2" s="394"/>
      <c r="G2" s="394"/>
      <c r="H2" s="394"/>
      <c r="I2" s="394"/>
      <c r="J2" s="394"/>
      <c r="K2" s="394"/>
      <c r="L2" s="394"/>
      <c r="M2" s="394"/>
    </row>
    <row r="3" spans="2:13" x14ac:dyDescent="0.2">
      <c r="B3" s="395" t="s">
        <v>64</v>
      </c>
      <c r="C3" s="397" t="s">
        <v>60</v>
      </c>
      <c r="D3" s="399" t="s">
        <v>65</v>
      </c>
      <c r="E3" s="399"/>
      <c r="F3" s="399"/>
      <c r="G3" s="399"/>
      <c r="H3" s="399"/>
      <c r="I3" s="399"/>
      <c r="J3" s="399"/>
      <c r="K3" s="399" t="s">
        <v>66</v>
      </c>
      <c r="L3" s="402" t="s">
        <v>67</v>
      </c>
      <c r="M3" s="402" t="s">
        <v>73</v>
      </c>
    </row>
    <row r="4" spans="2:13" ht="30" customHeight="1" x14ac:dyDescent="0.2">
      <c r="B4" s="396"/>
      <c r="C4" s="398"/>
      <c r="D4" s="398" t="s">
        <v>185</v>
      </c>
      <c r="E4" s="398" t="s">
        <v>187</v>
      </c>
      <c r="F4" s="398" t="s">
        <v>197</v>
      </c>
      <c r="G4" s="398" t="s">
        <v>219</v>
      </c>
      <c r="H4" s="398" t="s">
        <v>216</v>
      </c>
      <c r="I4" s="398" t="s">
        <v>217</v>
      </c>
      <c r="J4" s="400" t="s">
        <v>2</v>
      </c>
      <c r="K4" s="400"/>
      <c r="L4" s="403"/>
      <c r="M4" s="403"/>
    </row>
    <row r="5" spans="2:13" ht="11.25" customHeight="1" x14ac:dyDescent="0.2">
      <c r="B5" s="396"/>
      <c r="C5" s="398"/>
      <c r="D5" s="398"/>
      <c r="E5" s="398"/>
      <c r="F5" s="398"/>
      <c r="G5" s="398"/>
      <c r="H5" s="398"/>
      <c r="I5" s="398"/>
      <c r="J5" s="400"/>
      <c r="K5" s="400"/>
      <c r="L5" s="403"/>
      <c r="M5" s="403"/>
    </row>
    <row r="6" spans="2:13" ht="12" thickBot="1" x14ac:dyDescent="0.25">
      <c r="B6" s="396"/>
      <c r="C6" s="398"/>
      <c r="D6" s="223" t="s">
        <v>68</v>
      </c>
      <c r="E6" s="223" t="s">
        <v>68</v>
      </c>
      <c r="F6" s="237" t="s">
        <v>68</v>
      </c>
      <c r="G6" s="237" t="s">
        <v>68</v>
      </c>
      <c r="H6" s="237" t="s">
        <v>68</v>
      </c>
      <c r="I6" s="223" t="s">
        <v>68</v>
      </c>
      <c r="J6" s="224" t="s">
        <v>68</v>
      </c>
      <c r="K6" s="401"/>
      <c r="L6" s="404"/>
      <c r="M6" s="404"/>
    </row>
    <row r="7" spans="2:13" x14ac:dyDescent="0.2">
      <c r="B7" s="219" t="s">
        <v>81</v>
      </c>
      <c r="C7" s="220"/>
      <c r="D7" s="105"/>
      <c r="E7" s="105"/>
      <c r="F7" s="105"/>
      <c r="G7" s="105"/>
      <c r="H7" s="105"/>
      <c r="I7" s="105"/>
      <c r="J7" s="104"/>
      <c r="K7" s="392"/>
      <c r="L7" s="388"/>
      <c r="M7" s="389" t="str">
        <f>IF(J9=0,"",IF(AND(J9&gt;0,OR(K7="",L7="")),"Check DATE","OK"))</f>
        <v/>
      </c>
    </row>
    <row r="8" spans="2:13" x14ac:dyDescent="0.2">
      <c r="B8" s="221"/>
      <c r="C8" s="220">
        <f>'1'!$B$6</f>
        <v>0</v>
      </c>
      <c r="D8" s="65"/>
      <c r="E8" s="65"/>
      <c r="F8" s="65"/>
      <c r="G8" s="65"/>
      <c r="H8" s="65"/>
      <c r="I8" s="65"/>
      <c r="J8" s="104">
        <f>SUM(D8:I8)</f>
        <v>0</v>
      </c>
      <c r="K8" s="373"/>
      <c r="L8" s="375"/>
      <c r="M8" s="377"/>
    </row>
    <row r="9" spans="2:13" x14ac:dyDescent="0.2">
      <c r="B9" s="386" t="s">
        <v>82</v>
      </c>
      <c r="C9" s="387"/>
      <c r="D9" s="225">
        <f>SUM(D7:D8)</f>
        <v>0</v>
      </c>
      <c r="E9" s="225">
        <f>SUM(E7:E8)</f>
        <v>0</v>
      </c>
      <c r="F9" s="225">
        <f t="shared" ref="F9:H9" si="0">SUM(F7:F8)</f>
        <v>0</v>
      </c>
      <c r="G9" s="225">
        <f t="shared" si="0"/>
        <v>0</v>
      </c>
      <c r="H9" s="225">
        <f t="shared" si="0"/>
        <v>0</v>
      </c>
      <c r="I9" s="225">
        <f>SUM(I7:I8)</f>
        <v>0</v>
      </c>
      <c r="J9" s="104">
        <f>SUM(J7:J8)</f>
        <v>0</v>
      </c>
      <c r="K9" s="373"/>
      <c r="L9" s="375"/>
      <c r="M9" s="377"/>
    </row>
    <row r="10" spans="2:13" x14ac:dyDescent="0.2">
      <c r="B10" s="390" t="s">
        <v>83</v>
      </c>
      <c r="C10" s="220"/>
      <c r="D10" s="105"/>
      <c r="E10" s="105"/>
      <c r="F10" s="105"/>
      <c r="G10" s="105"/>
      <c r="H10" s="105"/>
      <c r="I10" s="105"/>
      <c r="J10" s="104"/>
      <c r="K10" s="373"/>
      <c r="L10" s="375"/>
      <c r="M10" s="377" t="str">
        <f>IF(J12=0,"",IF(AND(J12&gt;0,OR(K10="",L10="")),"Check DATE","OK"))</f>
        <v/>
      </c>
    </row>
    <row r="11" spans="2:13" x14ac:dyDescent="0.2">
      <c r="B11" s="391"/>
      <c r="C11" s="220">
        <f>'1'!$B$6</f>
        <v>0</v>
      </c>
      <c r="D11" s="65"/>
      <c r="E11" s="65"/>
      <c r="F11" s="65"/>
      <c r="G11" s="65"/>
      <c r="H11" s="65"/>
      <c r="I11" s="65"/>
      <c r="J11" s="104">
        <f>SUM(D11:I11)</f>
        <v>0</v>
      </c>
      <c r="K11" s="373"/>
      <c r="L11" s="375"/>
      <c r="M11" s="377"/>
    </row>
    <row r="12" spans="2:13" x14ac:dyDescent="0.2">
      <c r="B12" s="386" t="s">
        <v>82</v>
      </c>
      <c r="C12" s="387"/>
      <c r="D12" s="225">
        <f>SUM(D10:D11)</f>
        <v>0</v>
      </c>
      <c r="E12" s="225">
        <f>SUM(E10:E11)</f>
        <v>0</v>
      </c>
      <c r="F12" s="225">
        <f t="shared" ref="F12:H12" si="1">SUM(F10:F11)</f>
        <v>0</v>
      </c>
      <c r="G12" s="225">
        <f t="shared" si="1"/>
        <v>0</v>
      </c>
      <c r="H12" s="225">
        <f t="shared" si="1"/>
        <v>0</v>
      </c>
      <c r="I12" s="225">
        <f>SUM(I10:I11)</f>
        <v>0</v>
      </c>
      <c r="J12" s="104">
        <f>SUM(J10:J11)</f>
        <v>0</v>
      </c>
      <c r="K12" s="373"/>
      <c r="L12" s="375"/>
      <c r="M12" s="377"/>
    </row>
    <row r="13" spans="2:13" x14ac:dyDescent="0.2">
      <c r="B13" s="372" t="s">
        <v>84</v>
      </c>
      <c r="C13" s="220"/>
      <c r="D13" s="105"/>
      <c r="E13" s="105"/>
      <c r="F13" s="105"/>
      <c r="G13" s="105"/>
      <c r="H13" s="105"/>
      <c r="I13" s="105"/>
      <c r="J13" s="104"/>
      <c r="K13" s="373"/>
      <c r="L13" s="375"/>
      <c r="M13" s="377" t="str">
        <f>IF(J15=0,"",IF(AND(J15&gt;0,OR(K13="",L13="")),"Check DATE","OK"))</f>
        <v/>
      </c>
    </row>
    <row r="14" spans="2:13" x14ac:dyDescent="0.2">
      <c r="B14" s="372"/>
      <c r="C14" s="220">
        <f>'1'!$B$6</f>
        <v>0</v>
      </c>
      <c r="D14" s="65"/>
      <c r="E14" s="65"/>
      <c r="F14" s="65"/>
      <c r="G14" s="65"/>
      <c r="H14" s="65"/>
      <c r="I14" s="65"/>
      <c r="J14" s="104">
        <f>SUM(D14:I14)</f>
        <v>0</v>
      </c>
      <c r="K14" s="373"/>
      <c r="L14" s="375"/>
      <c r="M14" s="377"/>
    </row>
    <row r="15" spans="2:13" x14ac:dyDescent="0.2">
      <c r="B15" s="386" t="s">
        <v>82</v>
      </c>
      <c r="C15" s="387"/>
      <c r="D15" s="225">
        <f t="shared" ref="D15:J15" si="2">SUM(D13:D14)</f>
        <v>0</v>
      </c>
      <c r="E15" s="225">
        <f t="shared" si="2"/>
        <v>0</v>
      </c>
      <c r="F15" s="225">
        <f t="shared" ref="F15:H15" si="3">SUM(F13:F14)</f>
        <v>0</v>
      </c>
      <c r="G15" s="225">
        <f t="shared" si="3"/>
        <v>0</v>
      </c>
      <c r="H15" s="225">
        <f t="shared" si="3"/>
        <v>0</v>
      </c>
      <c r="I15" s="225">
        <f t="shared" si="2"/>
        <v>0</v>
      </c>
      <c r="J15" s="104">
        <f t="shared" si="2"/>
        <v>0</v>
      </c>
      <c r="K15" s="373"/>
      <c r="L15" s="375"/>
      <c r="M15" s="377"/>
    </row>
    <row r="16" spans="2:13" x14ac:dyDescent="0.2">
      <c r="B16" s="372" t="s">
        <v>85</v>
      </c>
      <c r="C16" s="220"/>
      <c r="D16" s="105"/>
      <c r="E16" s="105"/>
      <c r="F16" s="105"/>
      <c r="G16" s="105"/>
      <c r="H16" s="105"/>
      <c r="I16" s="105"/>
      <c r="J16" s="104"/>
      <c r="K16" s="373"/>
      <c r="L16" s="375"/>
      <c r="M16" s="377" t="str">
        <f>IF(J18=0,"",IF(AND(J18&gt;0,OR(K16="",L16="")),"Check DATE","OK"))</f>
        <v/>
      </c>
    </row>
    <row r="17" spans="2:13" x14ac:dyDescent="0.2">
      <c r="B17" s="372"/>
      <c r="C17" s="220">
        <f>'1'!$B$6</f>
        <v>0</v>
      </c>
      <c r="D17" s="65"/>
      <c r="E17" s="65"/>
      <c r="F17" s="65"/>
      <c r="G17" s="65"/>
      <c r="H17" s="65"/>
      <c r="I17" s="65"/>
      <c r="J17" s="104">
        <f>SUM(D17:I17)</f>
        <v>0</v>
      </c>
      <c r="K17" s="373"/>
      <c r="L17" s="375"/>
      <c r="M17" s="377"/>
    </row>
    <row r="18" spans="2:13" x14ac:dyDescent="0.2">
      <c r="B18" s="386" t="s">
        <v>82</v>
      </c>
      <c r="C18" s="387"/>
      <c r="D18" s="225">
        <f t="shared" ref="D18:J18" si="4">SUM(D16:D17)</f>
        <v>0</v>
      </c>
      <c r="E18" s="225">
        <f t="shared" si="4"/>
        <v>0</v>
      </c>
      <c r="F18" s="225">
        <f t="shared" ref="F18:H18" si="5">SUM(F16:F17)</f>
        <v>0</v>
      </c>
      <c r="G18" s="225">
        <f t="shared" si="5"/>
        <v>0</v>
      </c>
      <c r="H18" s="225">
        <f t="shared" si="5"/>
        <v>0</v>
      </c>
      <c r="I18" s="225">
        <f t="shared" si="4"/>
        <v>0</v>
      </c>
      <c r="J18" s="104">
        <f t="shared" si="4"/>
        <v>0</v>
      </c>
      <c r="K18" s="373"/>
      <c r="L18" s="375"/>
      <c r="M18" s="377"/>
    </row>
    <row r="19" spans="2:13" x14ac:dyDescent="0.2">
      <c r="B19" s="372" t="s">
        <v>86</v>
      </c>
      <c r="C19" s="220"/>
      <c r="D19" s="105"/>
      <c r="E19" s="105"/>
      <c r="F19" s="105"/>
      <c r="G19" s="105"/>
      <c r="H19" s="105"/>
      <c r="I19" s="105"/>
      <c r="J19" s="104"/>
      <c r="K19" s="373"/>
      <c r="L19" s="375"/>
      <c r="M19" s="377" t="str">
        <f>IF(J21=0,"",IF(AND(J21&gt;0,OR(K19="",L19="")),"Check DATE","OK"))</f>
        <v/>
      </c>
    </row>
    <row r="20" spans="2:13" x14ac:dyDescent="0.2">
      <c r="B20" s="372"/>
      <c r="C20" s="220">
        <f>'1'!$B$6</f>
        <v>0</v>
      </c>
      <c r="D20" s="65"/>
      <c r="E20" s="65"/>
      <c r="F20" s="65"/>
      <c r="G20" s="65"/>
      <c r="H20" s="65"/>
      <c r="I20" s="65"/>
      <c r="J20" s="104">
        <f>SUM(D20:I20)</f>
        <v>0</v>
      </c>
      <c r="K20" s="373"/>
      <c r="L20" s="375"/>
      <c r="M20" s="377"/>
    </row>
    <row r="21" spans="2:13" x14ac:dyDescent="0.2">
      <c r="B21" s="386" t="s">
        <v>82</v>
      </c>
      <c r="C21" s="387"/>
      <c r="D21" s="225">
        <f t="shared" ref="D21:J21" si="6">SUM(D19:D20)</f>
        <v>0</v>
      </c>
      <c r="E21" s="225">
        <f t="shared" si="6"/>
        <v>0</v>
      </c>
      <c r="F21" s="225">
        <f t="shared" ref="F21:H21" si="7">SUM(F19:F20)</f>
        <v>0</v>
      </c>
      <c r="G21" s="225">
        <f t="shared" si="7"/>
        <v>0</v>
      </c>
      <c r="H21" s="225">
        <f t="shared" si="7"/>
        <v>0</v>
      </c>
      <c r="I21" s="225">
        <f t="shared" si="6"/>
        <v>0</v>
      </c>
      <c r="J21" s="104">
        <f t="shared" si="6"/>
        <v>0</v>
      </c>
      <c r="K21" s="373"/>
      <c r="L21" s="375"/>
      <c r="M21" s="377"/>
    </row>
    <row r="22" spans="2:13" x14ac:dyDescent="0.2">
      <c r="B22" s="372" t="s">
        <v>87</v>
      </c>
      <c r="C22" s="220"/>
      <c r="D22" s="105"/>
      <c r="E22" s="105"/>
      <c r="F22" s="105"/>
      <c r="G22" s="105"/>
      <c r="H22" s="105"/>
      <c r="I22" s="105"/>
      <c r="J22" s="104"/>
      <c r="K22" s="373"/>
      <c r="L22" s="375"/>
      <c r="M22" s="377" t="str">
        <f>IF(J24=0,"",IF(AND(J24&gt;0,OR(K22="",L22="")),"Check DATE","OK"))</f>
        <v/>
      </c>
    </row>
    <row r="23" spans="2:13" x14ac:dyDescent="0.2">
      <c r="B23" s="372"/>
      <c r="C23" s="220">
        <f>'1'!$B$6</f>
        <v>0</v>
      </c>
      <c r="D23" s="65"/>
      <c r="E23" s="65"/>
      <c r="F23" s="65"/>
      <c r="G23" s="65"/>
      <c r="H23" s="65"/>
      <c r="I23" s="65"/>
      <c r="J23" s="104">
        <f>SUM(D23:I23)</f>
        <v>0</v>
      </c>
      <c r="K23" s="373"/>
      <c r="L23" s="375"/>
      <c r="M23" s="377"/>
    </row>
    <row r="24" spans="2:13" x14ac:dyDescent="0.2">
      <c r="B24" s="386" t="s">
        <v>82</v>
      </c>
      <c r="C24" s="387"/>
      <c r="D24" s="225">
        <f t="shared" ref="D24:J24" si="8">SUM(D22:D23)</f>
        <v>0</v>
      </c>
      <c r="E24" s="225">
        <f t="shared" si="8"/>
        <v>0</v>
      </c>
      <c r="F24" s="225">
        <f t="shared" ref="F24:H24" si="9">SUM(F22:F23)</f>
        <v>0</v>
      </c>
      <c r="G24" s="225">
        <f t="shared" si="9"/>
        <v>0</v>
      </c>
      <c r="H24" s="225">
        <f t="shared" si="9"/>
        <v>0</v>
      </c>
      <c r="I24" s="225">
        <f t="shared" si="8"/>
        <v>0</v>
      </c>
      <c r="J24" s="104">
        <f t="shared" si="8"/>
        <v>0</v>
      </c>
      <c r="K24" s="373"/>
      <c r="L24" s="375"/>
      <c r="M24" s="377"/>
    </row>
    <row r="25" spans="2:13" x14ac:dyDescent="0.2">
      <c r="B25" s="372" t="s">
        <v>88</v>
      </c>
      <c r="C25" s="220"/>
      <c r="D25" s="105"/>
      <c r="E25" s="105"/>
      <c r="F25" s="105"/>
      <c r="G25" s="105"/>
      <c r="H25" s="105"/>
      <c r="I25" s="105"/>
      <c r="J25" s="104"/>
      <c r="K25" s="373"/>
      <c r="L25" s="375"/>
      <c r="M25" s="377" t="str">
        <f>IF(J27=0,"",IF(AND(J27&gt;0,OR(K25="",L25="")),"Check DATE","OK"))</f>
        <v/>
      </c>
    </row>
    <row r="26" spans="2:13" x14ac:dyDescent="0.2">
      <c r="B26" s="372"/>
      <c r="C26" s="220">
        <f>'1'!$B$6</f>
        <v>0</v>
      </c>
      <c r="D26" s="65"/>
      <c r="E26" s="65"/>
      <c r="F26" s="65"/>
      <c r="G26" s="65"/>
      <c r="H26" s="65"/>
      <c r="I26" s="65"/>
      <c r="J26" s="104">
        <f>SUM(D26:I26)</f>
        <v>0</v>
      </c>
      <c r="K26" s="373"/>
      <c r="L26" s="375"/>
      <c r="M26" s="377"/>
    </row>
    <row r="27" spans="2:13" x14ac:dyDescent="0.2">
      <c r="B27" s="386" t="s">
        <v>82</v>
      </c>
      <c r="C27" s="387"/>
      <c r="D27" s="225">
        <f t="shared" ref="D27:J27" si="10">SUM(D25:D26)</f>
        <v>0</v>
      </c>
      <c r="E27" s="225">
        <f t="shared" si="10"/>
        <v>0</v>
      </c>
      <c r="F27" s="225">
        <f t="shared" ref="F27:H27" si="11">SUM(F25:F26)</f>
        <v>0</v>
      </c>
      <c r="G27" s="225">
        <f t="shared" si="11"/>
        <v>0</v>
      </c>
      <c r="H27" s="225">
        <f t="shared" si="11"/>
        <v>0</v>
      </c>
      <c r="I27" s="225">
        <f t="shared" si="10"/>
        <v>0</v>
      </c>
      <c r="J27" s="104">
        <f t="shared" si="10"/>
        <v>0</v>
      </c>
      <c r="K27" s="373"/>
      <c r="L27" s="375"/>
      <c r="M27" s="377"/>
    </row>
    <row r="28" spans="2:13" x14ac:dyDescent="0.2">
      <c r="B28" s="372" t="s">
        <v>89</v>
      </c>
      <c r="C28" s="220"/>
      <c r="D28" s="105"/>
      <c r="E28" s="105"/>
      <c r="F28" s="105"/>
      <c r="G28" s="105"/>
      <c r="H28" s="105"/>
      <c r="I28" s="105"/>
      <c r="J28" s="104"/>
      <c r="K28" s="373"/>
      <c r="L28" s="375"/>
      <c r="M28" s="377" t="str">
        <f>IF(J30=0,"",IF(AND(J30&gt;0,OR(K28="",L28="")),"Check DATE","OK"))</f>
        <v/>
      </c>
    </row>
    <row r="29" spans="2:13" x14ac:dyDescent="0.2">
      <c r="B29" s="372"/>
      <c r="C29" s="220">
        <f>'1'!$B$6</f>
        <v>0</v>
      </c>
      <c r="D29" s="65"/>
      <c r="E29" s="65"/>
      <c r="F29" s="65"/>
      <c r="G29" s="65"/>
      <c r="H29" s="65"/>
      <c r="I29" s="65"/>
      <c r="J29" s="104">
        <f>SUM(D29:I29)</f>
        <v>0</v>
      </c>
      <c r="K29" s="373"/>
      <c r="L29" s="375"/>
      <c r="M29" s="377"/>
    </row>
    <row r="30" spans="2:13" x14ac:dyDescent="0.2">
      <c r="B30" s="386" t="s">
        <v>82</v>
      </c>
      <c r="C30" s="387"/>
      <c r="D30" s="225">
        <f t="shared" ref="D30:J30" si="12">SUM(D28:D29)</f>
        <v>0</v>
      </c>
      <c r="E30" s="225">
        <f t="shared" si="12"/>
        <v>0</v>
      </c>
      <c r="F30" s="225">
        <f t="shared" ref="F30:H30" si="13">SUM(F28:F29)</f>
        <v>0</v>
      </c>
      <c r="G30" s="225">
        <f t="shared" si="13"/>
        <v>0</v>
      </c>
      <c r="H30" s="225">
        <f t="shared" si="13"/>
        <v>0</v>
      </c>
      <c r="I30" s="225">
        <f t="shared" si="12"/>
        <v>0</v>
      </c>
      <c r="J30" s="104">
        <f t="shared" si="12"/>
        <v>0</v>
      </c>
      <c r="K30" s="373"/>
      <c r="L30" s="375"/>
      <c r="M30" s="377"/>
    </row>
    <row r="31" spans="2:13" x14ac:dyDescent="0.2">
      <c r="B31" s="372" t="s">
        <v>90</v>
      </c>
      <c r="C31" s="220"/>
      <c r="D31" s="105"/>
      <c r="E31" s="105"/>
      <c r="F31" s="105"/>
      <c r="G31" s="105"/>
      <c r="H31" s="105"/>
      <c r="I31" s="105"/>
      <c r="J31" s="104"/>
      <c r="K31" s="373"/>
      <c r="L31" s="375"/>
      <c r="M31" s="377" t="str">
        <f>IF(J33=0,"",IF(AND(J33&gt;0,OR(K31="",L31="")),"Check DATE","OK"))</f>
        <v/>
      </c>
    </row>
    <row r="32" spans="2:13" x14ac:dyDescent="0.2">
      <c r="B32" s="372"/>
      <c r="C32" s="220">
        <f>'1'!$B$6</f>
        <v>0</v>
      </c>
      <c r="D32" s="65"/>
      <c r="E32" s="65"/>
      <c r="F32" s="65"/>
      <c r="G32" s="65"/>
      <c r="H32" s="65"/>
      <c r="I32" s="65"/>
      <c r="J32" s="104">
        <f>SUM(D32:I32)</f>
        <v>0</v>
      </c>
      <c r="K32" s="373"/>
      <c r="L32" s="375"/>
      <c r="M32" s="377"/>
    </row>
    <row r="33" spans="2:13" x14ac:dyDescent="0.2">
      <c r="B33" s="386" t="s">
        <v>82</v>
      </c>
      <c r="C33" s="387"/>
      <c r="D33" s="225">
        <f t="shared" ref="D33:J33" si="14">SUM(D31:D32)</f>
        <v>0</v>
      </c>
      <c r="E33" s="225">
        <f t="shared" si="14"/>
        <v>0</v>
      </c>
      <c r="F33" s="225">
        <f t="shared" ref="F33:H33" si="15">SUM(F31:F32)</f>
        <v>0</v>
      </c>
      <c r="G33" s="225">
        <f t="shared" si="15"/>
        <v>0</v>
      </c>
      <c r="H33" s="225">
        <f t="shared" si="15"/>
        <v>0</v>
      </c>
      <c r="I33" s="225">
        <f t="shared" si="14"/>
        <v>0</v>
      </c>
      <c r="J33" s="104">
        <f t="shared" si="14"/>
        <v>0</v>
      </c>
      <c r="K33" s="373"/>
      <c r="L33" s="375"/>
      <c r="M33" s="377"/>
    </row>
    <row r="34" spans="2:13" x14ac:dyDescent="0.2">
      <c r="B34" s="372" t="s">
        <v>91</v>
      </c>
      <c r="C34" s="220"/>
      <c r="D34" s="105"/>
      <c r="E34" s="105"/>
      <c r="F34" s="105"/>
      <c r="G34" s="105"/>
      <c r="H34" s="105"/>
      <c r="I34" s="105"/>
      <c r="J34" s="104"/>
      <c r="K34" s="373"/>
      <c r="L34" s="375"/>
      <c r="M34" s="377" t="str">
        <f>IF(J36=0,"",IF(AND(J36&gt;0,OR(K34="",L34="")),"Check DATE","OK"))</f>
        <v/>
      </c>
    </row>
    <row r="35" spans="2:13" x14ac:dyDescent="0.2">
      <c r="B35" s="372"/>
      <c r="C35" s="220">
        <f>'1'!$B$6</f>
        <v>0</v>
      </c>
      <c r="D35" s="65"/>
      <c r="E35" s="65"/>
      <c r="F35" s="65"/>
      <c r="G35" s="65"/>
      <c r="H35" s="65"/>
      <c r="I35" s="65"/>
      <c r="J35" s="104">
        <f>SUM(D35:I35)</f>
        <v>0</v>
      </c>
      <c r="K35" s="373"/>
      <c r="L35" s="375"/>
      <c r="M35" s="377"/>
    </row>
    <row r="36" spans="2:13" x14ac:dyDescent="0.2">
      <c r="B36" s="386" t="s">
        <v>82</v>
      </c>
      <c r="C36" s="387"/>
      <c r="D36" s="225">
        <f t="shared" ref="D36:J36" si="16">SUM(D34:D35)</f>
        <v>0</v>
      </c>
      <c r="E36" s="225">
        <f t="shared" si="16"/>
        <v>0</v>
      </c>
      <c r="F36" s="225">
        <f t="shared" ref="F36:H36" si="17">SUM(F34:F35)</f>
        <v>0</v>
      </c>
      <c r="G36" s="225">
        <f t="shared" si="17"/>
        <v>0</v>
      </c>
      <c r="H36" s="225">
        <f t="shared" si="17"/>
        <v>0</v>
      </c>
      <c r="I36" s="225">
        <f t="shared" si="16"/>
        <v>0</v>
      </c>
      <c r="J36" s="104">
        <f t="shared" si="16"/>
        <v>0</v>
      </c>
      <c r="K36" s="373"/>
      <c r="L36" s="375"/>
      <c r="M36" s="377"/>
    </row>
    <row r="37" spans="2:13" x14ac:dyDescent="0.2">
      <c r="B37" s="372" t="s">
        <v>92</v>
      </c>
      <c r="C37" s="220"/>
      <c r="D37" s="105"/>
      <c r="E37" s="105"/>
      <c r="F37" s="105"/>
      <c r="G37" s="105"/>
      <c r="H37" s="105"/>
      <c r="I37" s="105"/>
      <c r="J37" s="104"/>
      <c r="K37" s="373"/>
      <c r="L37" s="375"/>
      <c r="M37" s="377" t="str">
        <f>IF(J39=0,"",IF(AND(J39&gt;0,OR(K37="",L37="")),"Check DATE","OK"))</f>
        <v/>
      </c>
    </row>
    <row r="38" spans="2:13" x14ac:dyDescent="0.2">
      <c r="B38" s="372"/>
      <c r="C38" s="220">
        <f>'1'!$B$6</f>
        <v>0</v>
      </c>
      <c r="D38" s="65"/>
      <c r="E38" s="65"/>
      <c r="F38" s="65"/>
      <c r="G38" s="65"/>
      <c r="H38" s="65"/>
      <c r="I38" s="65"/>
      <c r="J38" s="104">
        <f>SUM(D38:I38)</f>
        <v>0</v>
      </c>
      <c r="K38" s="373"/>
      <c r="L38" s="375"/>
      <c r="M38" s="377"/>
    </row>
    <row r="39" spans="2:13" x14ac:dyDescent="0.2">
      <c r="B39" s="386" t="s">
        <v>82</v>
      </c>
      <c r="C39" s="387"/>
      <c r="D39" s="225">
        <f t="shared" ref="D39:J39" si="18">SUM(D37:D38)</f>
        <v>0</v>
      </c>
      <c r="E39" s="225">
        <f t="shared" si="18"/>
        <v>0</v>
      </c>
      <c r="F39" s="225">
        <f t="shared" ref="F39:H39" si="19">SUM(F37:F38)</f>
        <v>0</v>
      </c>
      <c r="G39" s="225">
        <f t="shared" si="19"/>
        <v>0</v>
      </c>
      <c r="H39" s="225">
        <f t="shared" si="19"/>
        <v>0</v>
      </c>
      <c r="I39" s="225">
        <f t="shared" si="18"/>
        <v>0</v>
      </c>
      <c r="J39" s="104">
        <f t="shared" si="18"/>
        <v>0</v>
      </c>
      <c r="K39" s="373"/>
      <c r="L39" s="375"/>
      <c r="M39" s="377"/>
    </row>
    <row r="40" spans="2:13" x14ac:dyDescent="0.2">
      <c r="B40" s="372" t="s">
        <v>93</v>
      </c>
      <c r="C40" s="220"/>
      <c r="D40" s="105"/>
      <c r="E40" s="105"/>
      <c r="F40" s="105"/>
      <c r="G40" s="105"/>
      <c r="H40" s="105"/>
      <c r="I40" s="105"/>
      <c r="J40" s="104"/>
      <c r="K40" s="373"/>
      <c r="L40" s="375"/>
      <c r="M40" s="377" t="str">
        <f>IF(J42=0,"",IF(AND(J42&gt;0,OR(K40="",L40="")),"Check DATE","OK"))</f>
        <v/>
      </c>
    </row>
    <row r="41" spans="2:13" x14ac:dyDescent="0.2">
      <c r="B41" s="372"/>
      <c r="C41" s="220">
        <f>'1'!$B$6</f>
        <v>0</v>
      </c>
      <c r="D41" s="65"/>
      <c r="E41" s="65"/>
      <c r="F41" s="65"/>
      <c r="G41" s="65"/>
      <c r="H41" s="65"/>
      <c r="I41" s="65"/>
      <c r="J41" s="104">
        <f>SUM(D41:I41)</f>
        <v>0</v>
      </c>
      <c r="K41" s="373"/>
      <c r="L41" s="375"/>
      <c r="M41" s="377"/>
    </row>
    <row r="42" spans="2:13" x14ac:dyDescent="0.2">
      <c r="B42" s="386" t="s">
        <v>82</v>
      </c>
      <c r="C42" s="387"/>
      <c r="D42" s="225">
        <f t="shared" ref="D42:J42" si="20">SUM(D40:D41)</f>
        <v>0</v>
      </c>
      <c r="E42" s="225">
        <f t="shared" si="20"/>
        <v>0</v>
      </c>
      <c r="F42" s="225">
        <f t="shared" ref="F42:H42" si="21">SUM(F40:F41)</f>
        <v>0</v>
      </c>
      <c r="G42" s="225">
        <f t="shared" si="21"/>
        <v>0</v>
      </c>
      <c r="H42" s="225">
        <f t="shared" si="21"/>
        <v>0</v>
      </c>
      <c r="I42" s="225">
        <f t="shared" si="20"/>
        <v>0</v>
      </c>
      <c r="J42" s="104">
        <f t="shared" si="20"/>
        <v>0</v>
      </c>
      <c r="K42" s="373"/>
      <c r="L42" s="375"/>
      <c r="M42" s="377"/>
    </row>
    <row r="43" spans="2:13" x14ac:dyDescent="0.2">
      <c r="B43" s="372" t="s">
        <v>94</v>
      </c>
      <c r="C43" s="220"/>
      <c r="D43" s="105"/>
      <c r="E43" s="105"/>
      <c r="F43" s="105"/>
      <c r="G43" s="105"/>
      <c r="H43" s="105"/>
      <c r="I43" s="105"/>
      <c r="J43" s="104"/>
      <c r="K43" s="373"/>
      <c r="L43" s="375"/>
      <c r="M43" s="377" t="str">
        <f>IF(J45=0,"",IF(AND(J45&gt;0,OR(K43="",L43="")),"Check DATE","OK"))</f>
        <v/>
      </c>
    </row>
    <row r="44" spans="2:13" x14ac:dyDescent="0.2">
      <c r="B44" s="372"/>
      <c r="C44" s="220">
        <f>'1'!$B$6</f>
        <v>0</v>
      </c>
      <c r="D44" s="65"/>
      <c r="E44" s="65"/>
      <c r="F44" s="65"/>
      <c r="G44" s="65"/>
      <c r="H44" s="65"/>
      <c r="I44" s="65"/>
      <c r="J44" s="104">
        <f>SUM(D44:I44)</f>
        <v>0</v>
      </c>
      <c r="K44" s="373"/>
      <c r="L44" s="375"/>
      <c r="M44" s="377"/>
    </row>
    <row r="45" spans="2:13" x14ac:dyDescent="0.2">
      <c r="B45" s="386" t="s">
        <v>82</v>
      </c>
      <c r="C45" s="387"/>
      <c r="D45" s="225">
        <f t="shared" ref="D45:J45" si="22">SUM(D43:D44)</f>
        <v>0</v>
      </c>
      <c r="E45" s="225">
        <f t="shared" si="22"/>
        <v>0</v>
      </c>
      <c r="F45" s="225">
        <f t="shared" ref="F45:H45" si="23">SUM(F43:F44)</f>
        <v>0</v>
      </c>
      <c r="G45" s="225">
        <f t="shared" si="23"/>
        <v>0</v>
      </c>
      <c r="H45" s="225">
        <f t="shared" si="23"/>
        <v>0</v>
      </c>
      <c r="I45" s="225">
        <f t="shared" si="22"/>
        <v>0</v>
      </c>
      <c r="J45" s="104">
        <f t="shared" si="22"/>
        <v>0</v>
      </c>
      <c r="K45" s="373"/>
      <c r="L45" s="375"/>
      <c r="M45" s="377"/>
    </row>
    <row r="46" spans="2:13" x14ac:dyDescent="0.2">
      <c r="B46" s="372" t="s">
        <v>95</v>
      </c>
      <c r="C46" s="220"/>
      <c r="D46" s="105"/>
      <c r="E46" s="105"/>
      <c r="F46" s="105"/>
      <c r="G46" s="105"/>
      <c r="H46" s="105"/>
      <c r="I46" s="105"/>
      <c r="J46" s="104"/>
      <c r="K46" s="373"/>
      <c r="L46" s="375"/>
      <c r="M46" s="377" t="str">
        <f>IF(J48=0,"",IF(AND(J48&gt;0,OR(K46="",L46="")),"Check DATE","OK"))</f>
        <v/>
      </c>
    </row>
    <row r="47" spans="2:13" x14ac:dyDescent="0.2">
      <c r="B47" s="372"/>
      <c r="C47" s="220">
        <f>'1'!$B$6</f>
        <v>0</v>
      </c>
      <c r="D47" s="65"/>
      <c r="E47" s="65"/>
      <c r="F47" s="65"/>
      <c r="G47" s="65"/>
      <c r="H47" s="65"/>
      <c r="I47" s="65"/>
      <c r="J47" s="104">
        <f>SUM(D47:I47)</f>
        <v>0</v>
      </c>
      <c r="K47" s="373"/>
      <c r="L47" s="375"/>
      <c r="M47" s="377"/>
    </row>
    <row r="48" spans="2:13" x14ac:dyDescent="0.2">
      <c r="B48" s="386" t="s">
        <v>82</v>
      </c>
      <c r="C48" s="387"/>
      <c r="D48" s="225">
        <f t="shared" ref="D48:J48" si="24">SUM(D46:D47)</f>
        <v>0</v>
      </c>
      <c r="E48" s="225">
        <f t="shared" si="24"/>
        <v>0</v>
      </c>
      <c r="F48" s="225">
        <f t="shared" ref="F48:H48" si="25">SUM(F46:F47)</f>
        <v>0</v>
      </c>
      <c r="G48" s="225">
        <f t="shared" si="25"/>
        <v>0</v>
      </c>
      <c r="H48" s="225">
        <f t="shared" si="25"/>
        <v>0</v>
      </c>
      <c r="I48" s="225">
        <f t="shared" si="24"/>
        <v>0</v>
      </c>
      <c r="J48" s="104">
        <f t="shared" si="24"/>
        <v>0</v>
      </c>
      <c r="K48" s="373"/>
      <c r="L48" s="375"/>
      <c r="M48" s="377"/>
    </row>
    <row r="49" spans="2:13" x14ac:dyDescent="0.2">
      <c r="B49" s="372" t="s">
        <v>96</v>
      </c>
      <c r="C49" s="220"/>
      <c r="D49" s="105"/>
      <c r="E49" s="105"/>
      <c r="F49" s="105"/>
      <c r="G49" s="105"/>
      <c r="H49" s="105"/>
      <c r="I49" s="105"/>
      <c r="J49" s="104"/>
      <c r="K49" s="373"/>
      <c r="L49" s="375"/>
      <c r="M49" s="377" t="str">
        <f>IF(J51=0,"",IF(AND(J51&gt;0,OR(K49="",L49="")),"Check DATE","OK"))</f>
        <v/>
      </c>
    </row>
    <row r="50" spans="2:13" x14ac:dyDescent="0.2">
      <c r="B50" s="372"/>
      <c r="C50" s="220">
        <f>'1'!$B$6</f>
        <v>0</v>
      </c>
      <c r="D50" s="65"/>
      <c r="E50" s="65"/>
      <c r="F50" s="65"/>
      <c r="G50" s="65"/>
      <c r="H50" s="65"/>
      <c r="I50" s="65"/>
      <c r="J50" s="104">
        <f>SUM(D50:I50)</f>
        <v>0</v>
      </c>
      <c r="K50" s="373"/>
      <c r="L50" s="375"/>
      <c r="M50" s="377"/>
    </row>
    <row r="51" spans="2:13" ht="12" thickBot="1" x14ac:dyDescent="0.25">
      <c r="B51" s="379" t="s">
        <v>82</v>
      </c>
      <c r="C51" s="380"/>
      <c r="D51" s="226">
        <f t="shared" ref="D51:J51" si="26">SUM(D49:D50)</f>
        <v>0</v>
      </c>
      <c r="E51" s="227">
        <f t="shared" si="26"/>
        <v>0</v>
      </c>
      <c r="F51" s="227">
        <f t="shared" ref="F51:H51" si="27">SUM(F49:F50)</f>
        <v>0</v>
      </c>
      <c r="G51" s="227">
        <f t="shared" si="27"/>
        <v>0</v>
      </c>
      <c r="H51" s="227">
        <f t="shared" si="27"/>
        <v>0</v>
      </c>
      <c r="I51" s="227">
        <f t="shared" si="26"/>
        <v>0</v>
      </c>
      <c r="J51" s="228">
        <f t="shared" si="26"/>
        <v>0</v>
      </c>
      <c r="K51" s="374"/>
      <c r="L51" s="376"/>
      <c r="M51" s="378"/>
    </row>
    <row r="52" spans="2:13" x14ac:dyDescent="0.2">
      <c r="B52" s="381" t="s">
        <v>196</v>
      </c>
      <c r="C52" s="222"/>
      <c r="D52" s="229">
        <f t="shared" ref="D52:J53" si="28">+D7+D10+D13+D16+D19+D22+D25+D28+D31+D34+D37+D40+D43+D46+D49</f>
        <v>0</v>
      </c>
      <c r="E52" s="230">
        <f t="shared" si="28"/>
        <v>0</v>
      </c>
      <c r="F52" s="230">
        <f t="shared" ref="F52:H52" si="29">+F7+F10+F13+F16+F19+F22+F25+F28+F31+F34+F37+F40+F43+F46+F49</f>
        <v>0</v>
      </c>
      <c r="G52" s="230">
        <f t="shared" si="29"/>
        <v>0</v>
      </c>
      <c r="H52" s="230">
        <f t="shared" si="29"/>
        <v>0</v>
      </c>
      <c r="I52" s="230">
        <f t="shared" si="28"/>
        <v>0</v>
      </c>
      <c r="J52" s="230">
        <f t="shared" si="28"/>
        <v>0</v>
      </c>
      <c r="K52" s="66"/>
      <c r="L52" s="67"/>
      <c r="M52" s="382" t="str">
        <f>IF(AND(M7&lt;&gt;"Check Date",M10&lt;&gt;"Check Date",M13&lt;&gt;"Check Date",M16&lt;&gt;"Check Date",M19&lt;&gt;"Check Date",M22&lt;&gt;"Check Date",M25&lt;&gt;"Check Date",M28&lt;&gt;"Check Date",M31&lt;&gt;"Check Date",M34&lt;&gt;"Check Date",M37&lt;&gt;"Check Date",M40&lt;&gt;"Check Date",M43&lt;&gt;"Check Date",M46&lt;&gt;"Check Date",M49&lt;&gt;"Check Date"),"OK","Check")</f>
        <v>OK</v>
      </c>
    </row>
    <row r="53" spans="2:13" ht="12" thickBot="1" x14ac:dyDescent="0.25">
      <c r="B53" s="371"/>
      <c r="C53" s="220">
        <f>'1'!$B$6</f>
        <v>0</v>
      </c>
      <c r="D53" s="231">
        <f t="shared" si="28"/>
        <v>0</v>
      </c>
      <c r="E53" s="231">
        <f t="shared" si="28"/>
        <v>0</v>
      </c>
      <c r="F53" s="231">
        <f t="shared" ref="F53:H53" si="30">+F8+F11+F14+F17+F20+F23+F26+F29+F32+F35+F38+F41+F44+F47+F50</f>
        <v>0</v>
      </c>
      <c r="G53" s="231">
        <f t="shared" si="30"/>
        <v>0</v>
      </c>
      <c r="H53" s="231">
        <f t="shared" si="30"/>
        <v>0</v>
      </c>
      <c r="I53" s="231">
        <f t="shared" si="28"/>
        <v>0</v>
      </c>
      <c r="J53" s="231">
        <f t="shared" si="28"/>
        <v>0</v>
      </c>
      <c r="K53" s="68"/>
      <c r="L53" s="69"/>
      <c r="M53" s="383"/>
    </row>
    <row r="54" spans="2:13" ht="12.75" thickBot="1" x14ac:dyDescent="0.25">
      <c r="B54" s="384" t="s">
        <v>69</v>
      </c>
      <c r="C54" s="385"/>
      <c r="D54" s="232">
        <f t="shared" ref="D54:J54" si="31">SUM(D52:D53)</f>
        <v>0</v>
      </c>
      <c r="E54" s="232">
        <f t="shared" si="31"/>
        <v>0</v>
      </c>
      <c r="F54" s="232">
        <f t="shared" ref="F54:H54" si="32">SUM(F52:F53)</f>
        <v>0</v>
      </c>
      <c r="G54" s="232">
        <f t="shared" si="32"/>
        <v>0</v>
      </c>
      <c r="H54" s="232">
        <f t="shared" si="32"/>
        <v>0</v>
      </c>
      <c r="I54" s="232">
        <f t="shared" si="31"/>
        <v>0</v>
      </c>
      <c r="J54" s="232">
        <f t="shared" si="31"/>
        <v>0</v>
      </c>
      <c r="K54" s="70"/>
      <c r="L54" s="71"/>
      <c r="M54" s="383"/>
    </row>
    <row r="55" spans="2:13" x14ac:dyDescent="0.2">
      <c r="B55" s="370" t="s">
        <v>8</v>
      </c>
      <c r="C55" s="175"/>
      <c r="D55" s="176"/>
      <c r="E55" s="177"/>
      <c r="F55" s="177"/>
      <c r="G55" s="177"/>
      <c r="H55" s="177"/>
      <c r="I55" s="177"/>
      <c r="J55" s="178"/>
      <c r="K55" s="179" t="str">
        <f>IF(AND(D55="",E55="",I55="",J55=""),"",IF(AND(D55="ok",E55="ok",I55="ok",J55="ok"),"OK","Check"))</f>
        <v/>
      </c>
      <c r="L55" s="45"/>
      <c r="M55" s="45"/>
    </row>
    <row r="56" spans="2:13" x14ac:dyDescent="0.2">
      <c r="B56" s="371"/>
      <c r="C56" s="220">
        <f>'1'!$B$6</f>
        <v>0</v>
      </c>
      <c r="D56" s="81" t="str">
        <f>IF('1'!H11=0,"",IF(D53='2'!AA7,"OK","Check"))</f>
        <v/>
      </c>
      <c r="E56" s="82" t="str">
        <f>IF('1'!H11=0,"",IF(E53='2'!AA19,"OK","Check"))</f>
        <v/>
      </c>
      <c r="F56" s="82" t="str">
        <f>IF('1'!H11=0,"",IF(F53='2'!AA34,"OK","Check"))</f>
        <v/>
      </c>
      <c r="G56" s="82" t="str">
        <f>IF('1'!H11=0,"",IF(G53='2'!AA50,"OK","Check"))</f>
        <v/>
      </c>
      <c r="H56" s="82" t="str">
        <f>IF('1'!H11=0,"",IF(H53='2'!AA55,"OK","Check"))</f>
        <v/>
      </c>
      <c r="I56" s="82" t="str">
        <f>IF('1'!H11=0,"",IF(I53='2'!AA60,"OK","Check"))</f>
        <v/>
      </c>
      <c r="J56" s="83" t="str">
        <f>IF('1'!H11=0,"",IF(J53='2'!AA6,"OK","Check"))</f>
        <v/>
      </c>
      <c r="K56" s="72" t="str">
        <f>IF(AND(D56="",E56="",F56="",G56="",H56="",I56="",J56=""),"",IF(AND(D56="ok",E56="ok",F56="ok",G56="ok",H56="ok",I56="ok",J56="ok"),"OK","Check"))</f>
        <v/>
      </c>
      <c r="L56" s="45"/>
      <c r="M56" s="45"/>
    </row>
    <row r="57" spans="2:13" x14ac:dyDescent="0.2">
      <c r="B57" s="45"/>
      <c r="C57" s="45"/>
      <c r="D57" s="45"/>
      <c r="E57" s="45"/>
      <c r="F57" s="45"/>
      <c r="G57" s="45"/>
      <c r="H57" s="45"/>
      <c r="I57" s="45"/>
      <c r="J57" s="45"/>
      <c r="K57" s="73" t="str">
        <f>IF(AND(K55&lt;&gt;"check",K56&lt;&gt;"check",M52&lt;&gt;"check"),"OK","Check")</f>
        <v>OK</v>
      </c>
      <c r="L57" s="45"/>
      <c r="M57" s="45"/>
    </row>
    <row r="58" spans="2:13" x14ac:dyDescent="0.2">
      <c r="B58" s="111"/>
      <c r="C58" s="111"/>
      <c r="D58" s="111"/>
      <c r="E58" s="111"/>
      <c r="F58" s="111"/>
      <c r="G58" s="111"/>
      <c r="H58" s="111"/>
      <c r="I58" s="111"/>
      <c r="J58" s="111"/>
      <c r="K58" s="111"/>
    </row>
    <row r="59" spans="2:13" x14ac:dyDescent="0.2">
      <c r="B59" s="111"/>
      <c r="C59" s="111"/>
      <c r="D59" s="111"/>
      <c r="E59" s="111"/>
      <c r="F59" s="111"/>
      <c r="G59" s="111"/>
      <c r="H59" s="111"/>
      <c r="I59" s="111"/>
      <c r="J59" s="111"/>
      <c r="K59" s="111"/>
    </row>
    <row r="60" spans="2:13" x14ac:dyDescent="0.2">
      <c r="B60" s="111"/>
      <c r="C60" s="111"/>
      <c r="D60" s="255">
        <f>'1'!$H$12</f>
        <v>0</v>
      </c>
      <c r="E60" s="255">
        <f>'1'!$H$24</f>
        <v>0</v>
      </c>
      <c r="F60" s="255">
        <f>+'1'!H39</f>
        <v>0</v>
      </c>
      <c r="G60" s="255">
        <f>+'1'!H55</f>
        <v>0</v>
      </c>
      <c r="H60" s="255">
        <f>+'1'!H60</f>
        <v>0</v>
      </c>
      <c r="I60" s="255">
        <f>+'1'!H65</f>
        <v>0</v>
      </c>
      <c r="J60" s="255">
        <f>SUM(D60:I60)</f>
        <v>0</v>
      </c>
      <c r="K60" s="111"/>
    </row>
  </sheetData>
  <sheetProtection algorithmName="SHA-512" hashValue="d03JukmH+2QojhKkoUxiZmcpt6bDroOrCf+0hDIPAashj8h98FZ154Jw7JKW8MiIuecnFNRlEs6dAJeiJEk0OQ==" saltValue="Oed6pyUykw56B8mIGXo4gg==" spinCount="100000" sheet="1" formatColumns="0" formatRows="0"/>
  <mergeCells count="92">
    <mergeCell ref="B1:M2"/>
    <mergeCell ref="B3:B6"/>
    <mergeCell ref="C3:C6"/>
    <mergeCell ref="D3:J3"/>
    <mergeCell ref="K3:K6"/>
    <mergeCell ref="L3:L6"/>
    <mergeCell ref="M3:M6"/>
    <mergeCell ref="D4:D5"/>
    <mergeCell ref="E4:E5"/>
    <mergeCell ref="I4:I5"/>
    <mergeCell ref="J4:J5"/>
    <mergeCell ref="F4:F5"/>
    <mergeCell ref="G4:G5"/>
    <mergeCell ref="H4:H5"/>
    <mergeCell ref="L7:L9"/>
    <mergeCell ref="M7:M9"/>
    <mergeCell ref="B9:C9"/>
    <mergeCell ref="B10:B11"/>
    <mergeCell ref="K10:K12"/>
    <mergeCell ref="L10:L12"/>
    <mergeCell ref="M10:M12"/>
    <mergeCell ref="B12:C12"/>
    <mergeCell ref="K7:K9"/>
    <mergeCell ref="B16:B17"/>
    <mergeCell ref="K16:K18"/>
    <mergeCell ref="L16:L18"/>
    <mergeCell ref="M16:M18"/>
    <mergeCell ref="B18:C18"/>
    <mergeCell ref="B13:B14"/>
    <mergeCell ref="K13:K15"/>
    <mergeCell ref="L13:L15"/>
    <mergeCell ref="M13:M15"/>
    <mergeCell ref="B15:C15"/>
    <mergeCell ref="B22:B23"/>
    <mergeCell ref="K22:K24"/>
    <mergeCell ref="L22:L24"/>
    <mergeCell ref="M22:M24"/>
    <mergeCell ref="B24:C24"/>
    <mergeCell ref="B19:B20"/>
    <mergeCell ref="K19:K21"/>
    <mergeCell ref="L19:L21"/>
    <mergeCell ref="M19:M21"/>
    <mergeCell ref="B21:C21"/>
    <mergeCell ref="B28:B29"/>
    <mergeCell ref="K28:K30"/>
    <mergeCell ref="L28:L30"/>
    <mergeCell ref="M28:M30"/>
    <mergeCell ref="B30:C30"/>
    <mergeCell ref="B25:B26"/>
    <mergeCell ref="K25:K27"/>
    <mergeCell ref="L25:L27"/>
    <mergeCell ref="M25:M27"/>
    <mergeCell ref="B27:C27"/>
    <mergeCell ref="B34:B35"/>
    <mergeCell ref="K34:K36"/>
    <mergeCell ref="L34:L36"/>
    <mergeCell ref="M34:M36"/>
    <mergeCell ref="B36:C36"/>
    <mergeCell ref="B31:B32"/>
    <mergeCell ref="K31:K33"/>
    <mergeCell ref="L31:L33"/>
    <mergeCell ref="M31:M33"/>
    <mergeCell ref="B33:C33"/>
    <mergeCell ref="B40:B41"/>
    <mergeCell ref="K40:K42"/>
    <mergeCell ref="L40:L42"/>
    <mergeCell ref="M40:M42"/>
    <mergeCell ref="B42:C42"/>
    <mergeCell ref="B37:B38"/>
    <mergeCell ref="K37:K39"/>
    <mergeCell ref="L37:L39"/>
    <mergeCell ref="M37:M39"/>
    <mergeCell ref="B39:C39"/>
    <mergeCell ref="B46:B47"/>
    <mergeCell ref="K46:K48"/>
    <mergeCell ref="L46:L48"/>
    <mergeCell ref="M46:M48"/>
    <mergeCell ref="B48:C48"/>
    <mergeCell ref="B43:B44"/>
    <mergeCell ref="K43:K45"/>
    <mergeCell ref="L43:L45"/>
    <mergeCell ref="M43:M45"/>
    <mergeCell ref="B45:C45"/>
    <mergeCell ref="B55:B56"/>
    <mergeCell ref="B49:B50"/>
    <mergeCell ref="K49:K51"/>
    <mergeCell ref="L49:L51"/>
    <mergeCell ref="M49:M51"/>
    <mergeCell ref="B51:C51"/>
    <mergeCell ref="B52:B53"/>
    <mergeCell ref="M52:M54"/>
    <mergeCell ref="B54:C54"/>
  </mergeCells>
  <conditionalFormatting sqref="K57 D55:K56">
    <cfRule type="containsText" dxfId="48" priority="5" operator="containsText" text="OK">
      <formula>NOT(ISERROR(SEARCH("OK",D55)))</formula>
    </cfRule>
    <cfRule type="containsText" dxfId="47" priority="6" operator="containsText" text="Check">
      <formula>NOT(ISERROR(SEARCH("Check",D55)))</formula>
    </cfRule>
  </conditionalFormatting>
  <conditionalFormatting sqref="M7:M51">
    <cfRule type="containsText" dxfId="46" priority="1" operator="containsText" text="Check DATE">
      <formula>NOT(ISERROR(SEARCH("Check DATE",M7)))</formula>
    </cfRule>
    <cfRule type="containsText" dxfId="45" priority="4" operator="containsText" text="OK">
      <formula>NOT(ISERROR(SEARCH("OK",M7)))</formula>
    </cfRule>
  </conditionalFormatting>
  <conditionalFormatting sqref="M52">
    <cfRule type="containsText" dxfId="44" priority="2" operator="containsText" text="OK">
      <formula>NOT(ISERROR(SEARCH("OK",M52)))</formula>
    </cfRule>
    <cfRule type="containsText" dxfId="43" priority="3" operator="containsText" text="Check">
      <formula>NOT(ISERROR(SEARCH("Check",M52)))</formula>
    </cfRule>
  </conditionalFormatting>
  <printOptions horizontalCentered="1"/>
  <pageMargins left="0.15" right="0.11811023622047245" top="0.36" bottom="0.15748031496062992" header="0.14000000000000001" footer="0.11811023622047245"/>
  <pageSetup paperSize="9" scale="99" fitToHeight="2" orientation="landscape" r:id="rId1"/>
  <headerFooter>
    <oddHeader>&amp;RFormulario Excel - Procedura ex DGR 459/2020</oddHeader>
  </headerFooter>
  <ignoredErrors>
    <ignoredError sqref="J9 J12 J15 J18 J21 J24 J27 J30 J33 J36 J39 J42 J45 J48 J51 J20 J23 J26 J29 J32 J35 J38 J41 J44 J47 J5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Q11"/>
  <sheetViews>
    <sheetView tabSelected="1" view="pageBreakPreview" zoomScale="75" zoomScaleSheetLayoutView="75" workbookViewId="0">
      <pane xSplit="2" ySplit="3" topLeftCell="C4" activePane="bottomRight" state="frozenSplit"/>
      <selection activeCell="A13" sqref="A13:O15"/>
      <selection pane="topRight" activeCell="A13" sqref="A13:O15"/>
      <selection pane="bottomLeft" activeCell="A13" sqref="A13:O15"/>
      <selection pane="bottomRight" activeCell="A13" sqref="A13:O15"/>
    </sheetView>
  </sheetViews>
  <sheetFormatPr defaultRowHeight="11.25" x14ac:dyDescent="0.2"/>
  <cols>
    <col min="1" max="1" width="69" customWidth="1"/>
    <col min="2" max="2" width="18.5" customWidth="1"/>
    <col min="3" max="3" width="86.5" customWidth="1"/>
    <col min="4" max="17" width="70.83203125" customWidth="1"/>
  </cols>
  <sheetData>
    <row r="1" spans="1:17" ht="24" customHeight="1" x14ac:dyDescent="0.2">
      <c r="A1" s="405" t="s">
        <v>103</v>
      </c>
      <c r="B1" s="90" t="s">
        <v>66</v>
      </c>
      <c r="C1" s="91" t="str">
        <f>IF('3_WP1'!K7="","",'3_WP1'!K7)</f>
        <v/>
      </c>
      <c r="D1" s="91" t="str">
        <f>IF('3_WP1'!K10="","",'3_WP1'!K10)</f>
        <v/>
      </c>
      <c r="E1" s="91" t="str">
        <f>IF('3_WP1'!K13="","",'3_WP1'!K13)</f>
        <v/>
      </c>
      <c r="F1" s="91" t="str">
        <f>IF('3_WP1'!K16="","",'3_WP1'!K16)</f>
        <v/>
      </c>
      <c r="G1" s="91" t="str">
        <f>IF('3_WP1'!K19="","",'3_WP1'!K19)</f>
        <v/>
      </c>
      <c r="H1" s="91" t="str">
        <f>IF('3_WP1'!K22="","",'3_WP1'!K22)</f>
        <v/>
      </c>
      <c r="I1" s="91" t="str">
        <f>IF('3_WP1'!K25="","",'3_WP1'!K25)</f>
        <v/>
      </c>
      <c r="J1" s="91" t="str">
        <f>IF('3_WP1'!K28="","",'3_WP1'!K28)</f>
        <v/>
      </c>
      <c r="K1" s="91" t="str">
        <f>IF('3_WP1'!K31="","",'3_WP1'!K31)</f>
        <v/>
      </c>
      <c r="L1" s="91" t="str">
        <f>IF('3_WP1'!K34="","",'3_WP1'!K34)</f>
        <v/>
      </c>
      <c r="M1" s="91" t="str">
        <f>IF('3_WP1'!K37="","",'3_WP1'!K37)</f>
        <v/>
      </c>
      <c r="N1" s="91" t="str">
        <f>IF('3_WP1'!K40="","",'3_WP1'!K40)</f>
        <v/>
      </c>
      <c r="O1" s="91" t="str">
        <f>IF('3_WP1'!K43="","",'3_WP1'!K43)</f>
        <v/>
      </c>
      <c r="P1" s="91" t="str">
        <f>IF('3_WP1'!K46="","",'3_WP1'!K46)</f>
        <v/>
      </c>
      <c r="Q1" s="92" t="str">
        <f>IF('3_WP1'!K49="","",'3_WP1'!K49)</f>
        <v/>
      </c>
    </row>
    <row r="2" spans="1:17" ht="24" customHeight="1" thickBot="1" x14ac:dyDescent="0.25">
      <c r="A2" s="406"/>
      <c r="B2" s="93" t="s">
        <v>74</v>
      </c>
      <c r="C2" s="94" t="str">
        <f>IF('3_WP1'!L7="","",'3_WP1'!L7)</f>
        <v/>
      </c>
      <c r="D2" s="94" t="str">
        <f>IF('3_WP1'!L10="","",'3_WP1'!L10)</f>
        <v/>
      </c>
      <c r="E2" s="94" t="str">
        <f>IF('3_WP1'!L13="","",'3_WP1'!L13)</f>
        <v/>
      </c>
      <c r="F2" s="94" t="str">
        <f>IF('3_WP1'!L16="","",'3_WP1'!L16)</f>
        <v/>
      </c>
      <c r="G2" s="94" t="str">
        <f>IF('3_WP1'!L19="","",'3_WP1'!L19)</f>
        <v/>
      </c>
      <c r="H2" s="94" t="str">
        <f>IF('3_WP1'!L22="","",'3_WP1'!L22)</f>
        <v/>
      </c>
      <c r="I2" s="94" t="str">
        <f>IF('3_WP1'!L25="","",'3_WP1'!L25)</f>
        <v/>
      </c>
      <c r="J2" s="94" t="str">
        <f>IF('3_WP1'!L28="","",'3_WP1'!L28)</f>
        <v/>
      </c>
      <c r="K2" s="94" t="str">
        <f>IF('3_WP1'!L31="","",'3_WP1'!L31)</f>
        <v/>
      </c>
      <c r="L2" s="94" t="str">
        <f>IF('3_WP1'!L34="","",'3_WP1'!L34)</f>
        <v/>
      </c>
      <c r="M2" s="94" t="str">
        <f>IF('3_WP1'!L37="","",'3_WP1'!L37)</f>
        <v/>
      </c>
      <c r="N2" s="94" t="str">
        <f>IF('3_WP1'!L40="","",'3_WP1'!L40)</f>
        <v/>
      </c>
      <c r="O2" s="94" t="str">
        <f>IF('3_WP1'!L43="","",'3_WP1'!L43)</f>
        <v/>
      </c>
      <c r="P2" s="94" t="str">
        <f>IF('3_WP1'!L46="","",'3_WP1'!L46)</f>
        <v/>
      </c>
      <c r="Q2" s="95" t="str">
        <f>IF('3_WP1'!L49="","",'3_WP1'!L49)</f>
        <v/>
      </c>
    </row>
    <row r="3" spans="1:17" ht="12" customHeight="1" thickBot="1" x14ac:dyDescent="0.25">
      <c r="A3" s="74"/>
      <c r="B3" s="89"/>
      <c r="C3" s="75" t="s">
        <v>81</v>
      </c>
      <c r="D3" s="75" t="s">
        <v>83</v>
      </c>
      <c r="E3" s="75" t="s">
        <v>84</v>
      </c>
      <c r="F3" s="75" t="s">
        <v>85</v>
      </c>
      <c r="G3" s="75" t="s">
        <v>86</v>
      </c>
      <c r="H3" s="75" t="s">
        <v>87</v>
      </c>
      <c r="I3" s="75" t="s">
        <v>88</v>
      </c>
      <c r="J3" s="75" t="s">
        <v>89</v>
      </c>
      <c r="K3" s="75" t="s">
        <v>90</v>
      </c>
      <c r="L3" s="75" t="s">
        <v>91</v>
      </c>
      <c r="M3" s="75" t="s">
        <v>92</v>
      </c>
      <c r="N3" s="75" t="s">
        <v>93</v>
      </c>
      <c r="O3" s="75" t="s">
        <v>94</v>
      </c>
      <c r="P3" s="75" t="s">
        <v>95</v>
      </c>
      <c r="Q3" s="76" t="s">
        <v>96</v>
      </c>
    </row>
    <row r="4" spans="1:17" ht="54" customHeight="1" x14ac:dyDescent="0.2">
      <c r="A4" s="411" t="s">
        <v>70</v>
      </c>
      <c r="B4" s="412"/>
      <c r="C4" s="77"/>
      <c r="D4" s="77"/>
      <c r="E4" s="77"/>
      <c r="F4" s="77"/>
      <c r="G4" s="77"/>
      <c r="H4" s="77"/>
      <c r="I4" s="77"/>
      <c r="J4" s="77"/>
      <c r="K4" s="77"/>
      <c r="L4" s="77"/>
      <c r="M4" s="77"/>
      <c r="N4" s="77"/>
      <c r="O4" s="77"/>
      <c r="P4" s="77"/>
      <c r="Q4" s="78"/>
    </row>
    <row r="5" spans="1:17" ht="50.1" customHeight="1" x14ac:dyDescent="0.2">
      <c r="A5" s="409" t="s">
        <v>97</v>
      </c>
      <c r="B5" s="410"/>
      <c r="C5" s="79"/>
      <c r="D5" s="79"/>
      <c r="E5" s="79"/>
      <c r="F5" s="79"/>
      <c r="G5" s="79"/>
      <c r="H5" s="79"/>
      <c r="I5" s="79"/>
      <c r="J5" s="79"/>
      <c r="K5" s="79"/>
      <c r="L5" s="79"/>
      <c r="M5" s="79"/>
      <c r="N5" s="79"/>
      <c r="O5" s="79"/>
      <c r="P5" s="79"/>
      <c r="Q5" s="54"/>
    </row>
    <row r="6" spans="1:17" ht="50.1" customHeight="1" x14ac:dyDescent="0.2">
      <c r="A6" s="409" t="s">
        <v>71</v>
      </c>
      <c r="B6" s="410"/>
      <c r="C6" s="79"/>
      <c r="D6" s="79"/>
      <c r="E6" s="79"/>
      <c r="F6" s="79"/>
      <c r="G6" s="79"/>
      <c r="H6" s="79"/>
      <c r="I6" s="79"/>
      <c r="J6" s="79"/>
      <c r="K6" s="79"/>
      <c r="L6" s="79"/>
      <c r="M6" s="79"/>
      <c r="N6" s="79"/>
      <c r="O6" s="79"/>
      <c r="P6" s="79"/>
      <c r="Q6" s="54"/>
    </row>
    <row r="7" spans="1:17" ht="50.1" customHeight="1" x14ac:dyDescent="0.2">
      <c r="A7" s="409" t="s">
        <v>98</v>
      </c>
      <c r="B7" s="410"/>
      <c r="C7" s="79"/>
      <c r="D7" s="79"/>
      <c r="E7" s="79"/>
      <c r="F7" s="79"/>
      <c r="G7" s="79"/>
      <c r="H7" s="79"/>
      <c r="I7" s="79"/>
      <c r="J7" s="79"/>
      <c r="K7" s="79"/>
      <c r="L7" s="79"/>
      <c r="M7" s="79"/>
      <c r="N7" s="79"/>
      <c r="O7" s="79"/>
      <c r="P7" s="79"/>
      <c r="Q7" s="54"/>
    </row>
    <row r="8" spans="1:17" ht="50.1" customHeight="1" x14ac:dyDescent="0.2">
      <c r="A8" s="409" t="s">
        <v>99</v>
      </c>
      <c r="B8" s="410"/>
      <c r="C8" s="106"/>
      <c r="D8" s="106"/>
      <c r="E8" s="106"/>
      <c r="F8" s="106"/>
      <c r="G8" s="106"/>
      <c r="H8" s="106"/>
      <c r="I8" s="106"/>
      <c r="J8" s="106"/>
      <c r="K8" s="106"/>
      <c r="L8" s="106"/>
      <c r="M8" s="106"/>
      <c r="N8" s="106"/>
      <c r="O8" s="106"/>
      <c r="P8" s="106"/>
      <c r="Q8" s="107"/>
    </row>
    <row r="9" spans="1:17" ht="50.1" customHeight="1" thickBot="1" x14ac:dyDescent="0.25">
      <c r="A9" s="407" t="s">
        <v>72</v>
      </c>
      <c r="B9" s="408"/>
      <c r="C9" s="80"/>
      <c r="D9" s="80"/>
      <c r="E9" s="80"/>
      <c r="F9" s="80"/>
      <c r="G9" s="80"/>
      <c r="H9" s="80"/>
      <c r="I9" s="80"/>
      <c r="J9" s="80"/>
      <c r="K9" s="80"/>
      <c r="L9" s="80"/>
      <c r="M9" s="80"/>
      <c r="N9" s="80"/>
      <c r="O9" s="80"/>
      <c r="P9" s="80"/>
      <c r="Q9" s="55"/>
    </row>
    <row r="10" spans="1:17" ht="24.95" customHeight="1" x14ac:dyDescent="0.2">
      <c r="A10" s="368"/>
      <c r="B10" s="368"/>
      <c r="C10" s="368"/>
      <c r="D10" s="368"/>
      <c r="E10" s="368"/>
      <c r="F10" s="368"/>
      <c r="G10" s="368"/>
      <c r="H10" s="368"/>
      <c r="I10" s="368"/>
      <c r="J10" s="368"/>
      <c r="K10" s="368"/>
      <c r="L10" s="368"/>
      <c r="M10" s="368"/>
      <c r="N10" s="368"/>
      <c r="O10" s="368"/>
      <c r="P10" s="368"/>
      <c r="Q10" s="368"/>
    </row>
    <row r="11" spans="1:17" ht="24.95" customHeight="1" x14ac:dyDescent="0.2">
      <c r="A11" s="368" t="s">
        <v>114</v>
      </c>
      <c r="B11" s="368"/>
      <c r="C11" s="368"/>
      <c r="D11" s="368"/>
      <c r="E11" s="368"/>
      <c r="F11" s="368"/>
      <c r="G11" s="368"/>
      <c r="H11" s="368"/>
      <c r="I11" s="368"/>
      <c r="J11" s="368"/>
      <c r="K11" s="368"/>
      <c r="L11" s="368"/>
      <c r="M11" s="368"/>
      <c r="N11" s="368"/>
      <c r="O11" s="368"/>
      <c r="P11" s="368"/>
      <c r="Q11" s="368"/>
    </row>
  </sheetData>
  <sheetProtection algorithmName="SHA-512" hashValue="gBYc31yqKBr8UnZ4ULYdyRKrpRaecDpgO0A5lSr6yf/E3wNARHHsNaxmmCMuAYFKp0Wt0ttl0MGDZhVfotvQ7A==" saltValue="luir7Xtk4Z0VrJ1COZCnQg==" spinCount="100000" sheet="1" formatColumns="0" formatRows="0"/>
  <mergeCells count="9">
    <mergeCell ref="A11:Q11"/>
    <mergeCell ref="A1:A2"/>
    <mergeCell ref="A9:B9"/>
    <mergeCell ref="A7:B7"/>
    <mergeCell ref="A10:Q10"/>
    <mergeCell ref="A6:B6"/>
    <mergeCell ref="A5:B5"/>
    <mergeCell ref="A4:B4"/>
    <mergeCell ref="A8:B8"/>
  </mergeCells>
  <printOptions horizontalCentered="1"/>
  <pageMargins left="0.11811023622047245" right="0.11811023622047245" top="0.11811023622047245" bottom="0.15748031496062992" header="0.15748031496062992" footer="0.11811023622047245"/>
  <pageSetup paperSize="9" scale="15" fitToHeight="2" orientation="landscape" r:id="rId1"/>
  <headerFooter>
    <oddHeader>&amp;RFormulario Excel - Procedura ex DGR 459/2020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V20"/>
  <sheetViews>
    <sheetView showGridLines="0" tabSelected="1" view="pageBreakPreview" zoomScaleSheetLayoutView="100" workbookViewId="0">
      <selection activeCell="A13" sqref="A13:O15"/>
    </sheetView>
  </sheetViews>
  <sheetFormatPr defaultRowHeight="11.25" x14ac:dyDescent="0.2"/>
  <cols>
    <col min="2" max="2" width="35.83203125" customWidth="1"/>
    <col min="3" max="9" width="12.83203125" customWidth="1"/>
    <col min="10" max="10" width="14.83203125" customWidth="1"/>
    <col min="11" max="21" width="12.83203125" customWidth="1"/>
    <col min="22" max="22" width="6.83203125" customWidth="1"/>
  </cols>
  <sheetData>
    <row r="2" spans="2:22" ht="29.1" customHeight="1" x14ac:dyDescent="0.2">
      <c r="B2" s="413" t="s">
        <v>208</v>
      </c>
      <c r="C2" s="413"/>
      <c r="D2" s="413"/>
      <c r="E2" s="413"/>
      <c r="F2" s="413"/>
      <c r="G2" s="413"/>
      <c r="H2" s="413"/>
      <c r="I2" s="413"/>
      <c r="J2" s="413"/>
      <c r="K2" s="413"/>
      <c r="L2" s="413"/>
      <c r="M2" s="413"/>
      <c r="N2" s="413"/>
      <c r="O2" s="413"/>
      <c r="P2" s="413"/>
      <c r="Q2" s="413"/>
      <c r="R2" s="413"/>
      <c r="S2" s="413"/>
      <c r="T2" s="413"/>
      <c r="U2" s="413"/>
      <c r="V2" s="413"/>
    </row>
    <row r="3" spans="2:22" ht="18.75" x14ac:dyDescent="0.2">
      <c r="B3" s="96" t="s">
        <v>206</v>
      </c>
      <c r="C3" s="60"/>
      <c r="D3" s="60"/>
      <c r="E3" s="60"/>
      <c r="F3" s="60"/>
      <c r="G3" s="60"/>
      <c r="H3" s="60"/>
      <c r="I3" s="60"/>
      <c r="J3" s="60"/>
      <c r="K3" s="60"/>
      <c r="L3" s="60"/>
      <c r="M3" s="60"/>
      <c r="N3" s="60"/>
      <c r="O3" s="60"/>
      <c r="P3" s="60"/>
      <c r="Q3" s="60"/>
      <c r="R3" s="60"/>
      <c r="S3" s="60"/>
      <c r="T3" s="60"/>
      <c r="U3" s="60"/>
      <c r="V3" s="45"/>
    </row>
    <row r="4" spans="2:22" ht="16.5" thickBot="1" x14ac:dyDescent="0.25">
      <c r="B4" s="460"/>
      <c r="C4" s="460"/>
      <c r="D4" s="460"/>
      <c r="E4" s="473" t="str">
        <f>+Elenco!I6</f>
        <v>1 - con anticipazione</v>
      </c>
      <c r="F4" s="473"/>
      <c r="G4" s="473"/>
      <c r="H4" s="473"/>
      <c r="I4" s="445" t="str">
        <f>IF(E4="","Selezionare","OK")</f>
        <v>OK</v>
      </c>
      <c r="J4" s="445"/>
      <c r="K4" s="445"/>
      <c r="L4" s="59"/>
      <c r="M4" s="59"/>
      <c r="N4" s="59"/>
      <c r="O4" s="59"/>
      <c r="P4" s="59"/>
      <c r="Q4" s="59"/>
      <c r="R4" s="59"/>
      <c r="S4" s="59"/>
      <c r="T4" s="59"/>
      <c r="U4" s="59"/>
      <c r="V4" s="97"/>
    </row>
    <row r="5" spans="2:22" ht="12" thickBot="1" x14ac:dyDescent="0.25">
      <c r="B5" s="42" t="s">
        <v>4</v>
      </c>
      <c r="C5" s="42" t="s">
        <v>10</v>
      </c>
      <c r="D5" s="43" t="s">
        <v>11</v>
      </c>
      <c r="E5" s="43" t="s">
        <v>12</v>
      </c>
      <c r="F5" s="43" t="s">
        <v>13</v>
      </c>
      <c r="G5" s="43" t="s">
        <v>14</v>
      </c>
      <c r="H5" s="43" t="s">
        <v>15</v>
      </c>
      <c r="I5" s="43" t="s">
        <v>16</v>
      </c>
      <c r="J5" s="43" t="s">
        <v>17</v>
      </c>
      <c r="K5" s="43" t="s">
        <v>18</v>
      </c>
      <c r="L5" s="43" t="s">
        <v>19</v>
      </c>
      <c r="M5" s="43" t="s">
        <v>20</v>
      </c>
      <c r="N5" s="43" t="s">
        <v>21</v>
      </c>
      <c r="O5" s="43" t="s">
        <v>22</v>
      </c>
      <c r="P5" s="43" t="s">
        <v>23</v>
      </c>
      <c r="Q5" s="43" t="s">
        <v>24</v>
      </c>
      <c r="R5" s="43" t="s">
        <v>25</v>
      </c>
      <c r="S5" s="43" t="s">
        <v>26</v>
      </c>
      <c r="T5" s="43" t="s">
        <v>27</v>
      </c>
      <c r="U5" s="44" t="s">
        <v>2</v>
      </c>
      <c r="V5" s="45"/>
    </row>
    <row r="6" spans="2:22" ht="35.1" customHeight="1" thickBot="1" x14ac:dyDescent="0.25">
      <c r="B6" s="46" t="s">
        <v>38</v>
      </c>
      <c r="C6" s="16">
        <f>'2'!C6</f>
        <v>0</v>
      </c>
      <c r="D6" s="16" t="str">
        <f>IF(OR(C6='2'!$AA$6,C6=""),"",C6+'2'!D6)</f>
        <v/>
      </c>
      <c r="E6" s="16" t="str">
        <f>IF(OR(D6='2'!$AA$6,D6=""),"",D6+'2'!E6)</f>
        <v/>
      </c>
      <c r="F6" s="16" t="str">
        <f>IF(OR(E6='2'!$AA$6,E6=""),"",E6+'2'!F6)</f>
        <v/>
      </c>
      <c r="G6" s="16" t="str">
        <f>IF(OR(F6='2'!$AA$6,F6=""),"",F6+'2'!G6)</f>
        <v/>
      </c>
      <c r="H6" s="16" t="str">
        <f>IF(OR(G6='2'!$AA$6,G6=""),"",G6+'2'!H6)</f>
        <v/>
      </c>
      <c r="I6" s="16" t="str">
        <f>IF(OR(H6='2'!$AA$6,H6=""),"",H6+'2'!I6)</f>
        <v/>
      </c>
      <c r="J6" s="16" t="str">
        <f>IF(OR(I6='2'!$AA$6,I6=""),"",I6+'2'!J6)</f>
        <v/>
      </c>
      <c r="K6" s="16" t="str">
        <f>IF(OR(J6='2'!$AA$6,J6=""),"",J6+'2'!K6)</f>
        <v/>
      </c>
      <c r="L6" s="16" t="str">
        <f>IF(OR(K6='2'!$AA$6,K6=""),"",K6+'2'!L6)</f>
        <v/>
      </c>
      <c r="M6" s="16" t="str">
        <f>IF(OR(L6='2'!$AA$6,L6=""),"",L6+'2'!M6)</f>
        <v/>
      </c>
      <c r="N6" s="16" t="str">
        <f>IF(OR(M6='2'!$AA$6,M6=""),"",M6+'2'!N6)</f>
        <v/>
      </c>
      <c r="O6" s="16" t="str">
        <f>IF(OR(N6='2'!$AA$6,N6=""),"",N6+'2'!O6)</f>
        <v/>
      </c>
      <c r="P6" s="16" t="str">
        <f>IF(OR(O6='2'!$AA$6,O6=""),"",O6+'2'!P6)</f>
        <v/>
      </c>
      <c r="Q6" s="16" t="str">
        <f>IF(OR(P6='2'!$AA$6,P6=""),"",P6+'2'!Q6)</f>
        <v/>
      </c>
      <c r="R6" s="16" t="str">
        <f>IF(OR(Q6='2'!$AA$6,Q6=""),"",Q6+'2'!R6)</f>
        <v/>
      </c>
      <c r="S6" s="16" t="str">
        <f>IF(OR(R6='2'!$AA$6,R6=""),"",R6+'2'!S6)</f>
        <v/>
      </c>
      <c r="T6" s="16" t="str">
        <f>IF(OR(S6='2'!$AA$6,S6=""),"",S6+'2'!T6)</f>
        <v/>
      </c>
      <c r="U6" s="100"/>
      <c r="V6" s="45"/>
    </row>
    <row r="7" spans="2:22" ht="35.1" customHeight="1" thickBot="1" x14ac:dyDescent="0.25">
      <c r="B7" s="46" t="s">
        <v>37</v>
      </c>
      <c r="C7" s="17" t="str">
        <f>IF('2'!$AA$6=0,"",C6/'2'!$AA$6)</f>
        <v/>
      </c>
      <c r="D7" s="17" t="str">
        <f>IF(OR('2'!$AA$6=0,C7=100%,C7=""),"",D6/'2'!$AA$6)</f>
        <v/>
      </c>
      <c r="E7" s="17" t="str">
        <f>IF(OR('2'!$AA$6=0,D7=100%,D7=""),"",E6/'2'!$AA$6)</f>
        <v/>
      </c>
      <c r="F7" s="17" t="str">
        <f>IF(OR('2'!$AA$6=0,E7=100%,E7=""),"",F6/'2'!$AA$6)</f>
        <v/>
      </c>
      <c r="G7" s="17" t="str">
        <f>IF(OR('2'!$AA$6=0,F7=100%,F7=""),"",G6/'2'!$AA$6)</f>
        <v/>
      </c>
      <c r="H7" s="17" t="str">
        <f>IF(OR('2'!$AA$6=0,G7=100%,G7=""),"",H6/'2'!$AA$6)</f>
        <v/>
      </c>
      <c r="I7" s="17" t="str">
        <f>IF(OR('2'!$AA$6=0,H7=100%,H7=""),"",I6/'2'!$AA$6)</f>
        <v/>
      </c>
      <c r="J7" s="17" t="str">
        <f>IF(OR('2'!$AA$6=0,I7=100%,I7=""),"",J6/'2'!$AA$6)</f>
        <v/>
      </c>
      <c r="K7" s="17" t="str">
        <f>IF(OR('2'!$AA$6=0,J7=100%,J7=""),"",K6/'2'!$AA$6)</f>
        <v/>
      </c>
      <c r="L7" s="17" t="str">
        <f>IF(OR('2'!$AA$6=0,K7=100%,K7=""),"",L6/'2'!$AA$6)</f>
        <v/>
      </c>
      <c r="M7" s="17" t="str">
        <f>IF(OR('2'!$AA$6=0,L7=100%,L7=""),"",M6/'2'!$AA$6)</f>
        <v/>
      </c>
      <c r="N7" s="17" t="str">
        <f>IF(OR('2'!$AA$6=0,M7=100%,M7=""),"",N6/'2'!$AA$6)</f>
        <v/>
      </c>
      <c r="O7" s="17" t="str">
        <f>IF(OR('2'!$AA$6=0,N7=100%,N7=""),"",O6/'2'!$AA$6)</f>
        <v/>
      </c>
      <c r="P7" s="17" t="str">
        <f>IF(OR('2'!$AA$6=0,O7=100%,O7=""),"",P6/'2'!$AA$6)</f>
        <v/>
      </c>
      <c r="Q7" s="17" t="str">
        <f>IF(OR('2'!$AA$6=0,P7=100%,P7=""),"",Q6/'2'!$AA$6)</f>
        <v/>
      </c>
      <c r="R7" s="17" t="str">
        <f>IF(OR('2'!$AA$6=0,Q7=100%,Q7=""),"",R6/'2'!$AA$6)</f>
        <v/>
      </c>
      <c r="S7" s="17" t="str">
        <f>IF(OR('2'!$AA$6=0,R7=100%,R7=""),"",S6/'2'!$AA$6)</f>
        <v/>
      </c>
      <c r="T7" s="17" t="str">
        <f>IF(OR('2'!$AA$6=0,S7=100%,S7=""),"",T6/'2'!$AA$6)</f>
        <v/>
      </c>
      <c r="U7" s="101"/>
      <c r="V7" s="45"/>
    </row>
    <row r="8" spans="2:22" ht="35.1" customHeight="1" thickBot="1" x14ac:dyDescent="0.25">
      <c r="B8" s="47" t="s">
        <v>55</v>
      </c>
      <c r="C8" s="24" t="str">
        <f ca="1">IF(O19&lt;&gt;"v","",IF(OR('2'!AA6=0,E4&lt;&gt;"1 - con anticipazione"),"",IF(C7=Elenco!O6,'5'!$L$16,IF(C7&gt;=Elenco!M6,((Elenco!K6+Elenco!L6)*'5'!$L$16),Elenco!K6*'5'!$L$16))))</f>
        <v/>
      </c>
      <c r="D8" s="24" t="str">
        <f ca="1">IF(O19&lt;&gt;"v","",IF(OR($E$4&lt;&gt;"1 - con anticipazione",'2'!$AA$6=0),"",IF(AND(D7=Elenco!$O$6,C10=((Elenco!$K$6+Elenco!$L$6)*'5'!$L$16)),(Elenco!$N$6*'5'!$L$16),IF(AND(D7=Elenco!$O$6,C10=(Elenco!$K$6*'5'!$L$16)),((Elenco!$L$6+Elenco!$N$6)*'5'!$L$16),IF(AND(D7=Elenco!$O$6,C10=0),'5'!$L$16,IF(AND(D7&gt;=Elenco!$M$6,D7&lt;Elenco!$O$6,C10&lt;((Elenco!$K$6+Elenco!$L$6)*'5'!$L$16)),(Elenco!$L$6*'5'!$L$16),0))))))</f>
        <v/>
      </c>
      <c r="E8" s="24" t="str">
        <f ca="1">IF(O19&lt;&gt;"v","",IF(OR($E$4&lt;&gt;"1 - con anticipazione",'2'!$AA$6=0),"",IF(AND(E7=Elenco!$O$6,D10=((Elenco!$K$6+Elenco!$L$6)*'5'!$L$16)),(Elenco!$N$6*'5'!$L$16),IF(AND(E7=Elenco!$O$6,D10=(Elenco!$K$6*'5'!$L$16)),((Elenco!$L$6+Elenco!$N$6)*'5'!$L$16),IF(AND(E7=Elenco!$O$6,D10=0),'5'!$L$16,IF(AND(E7&gt;=Elenco!$M$6,E7&lt;Elenco!$O$6,D10&lt;((Elenco!$K$6+Elenco!$L$6)*'5'!$L$16)),(Elenco!$L$6*'5'!$L$16),0))))))</f>
        <v/>
      </c>
      <c r="F8" s="24" t="str">
        <f ca="1">IF(O19&lt;&gt;"v","",IF(OR($E$4&lt;&gt;"1 - con anticipazione",'2'!$AA$6=0),"",IF(AND(F7=Elenco!$O$6,E10=((Elenco!$K$6+Elenco!$L$6)*'5'!$L$16)),(Elenco!$N$6*'5'!$L$16),IF(AND(F7=Elenco!$O$6,E10=(Elenco!$K$6*'5'!$L$16)),((Elenco!$L$6+Elenco!$N$6)*'5'!$L$16),IF(AND(F7=Elenco!$O$6,E10=0),'5'!$L$16,IF(AND(F7&gt;=Elenco!$M$6,F7&lt;Elenco!$O$6,E10&lt;((Elenco!$K$6+Elenco!$L$6)*'5'!$L$16)),(Elenco!$L$6*'5'!$L$16),0))))))</f>
        <v/>
      </c>
      <c r="G8" s="24" t="str">
        <f ca="1">IF(O19&lt;&gt;"v","",IF(OR($E$4&lt;&gt;"1 - con anticipazione",'2'!$AA$6=0),"",IF(AND(G7=Elenco!$O$6,F10=((Elenco!$K$6+Elenco!$L$6)*'5'!$L$16)),(Elenco!$N$6*'5'!$L$16),IF(AND(G7=Elenco!$O$6,F10=(Elenco!$K$6*'5'!$L$16)),((Elenco!$L$6+Elenco!$N$6)*'5'!$L$16),IF(AND(G7=Elenco!$O$6,F10=0),'5'!$L$16,IF(AND(G7&gt;=Elenco!$M$6,G7&lt;Elenco!$O$6,F10&lt;((Elenco!$K$6+Elenco!$L$6)*'5'!$L$16)),(Elenco!$L$6*'5'!$L$16),0))))))</f>
        <v/>
      </c>
      <c r="H8" s="24" t="str">
        <f ca="1">IF(O19&lt;&gt;"v","",IF(OR($E$4&lt;&gt;"1 - con anticipazione",'2'!$AA$6=0),"",IF(AND(H7=Elenco!$O$6,G10=((Elenco!$K$6+Elenco!$L$6)*'5'!$L$16)),(Elenco!$N$6*'5'!$L$16),IF(AND(H7=Elenco!$O$6,G10=(Elenco!$K$6*'5'!$L$16)),((Elenco!$L$6+Elenco!$N$6)*'5'!$L$16),IF(AND(H7=Elenco!$O$6,G10=0),'5'!$L$16,IF(AND(H7&gt;=Elenco!$M$6,H7&lt;Elenco!$O$6,G10&lt;((Elenco!$K$6+Elenco!$L$6)*'5'!$L$16)),(Elenco!$L$6*'5'!$L$16),0))))))</f>
        <v/>
      </c>
      <c r="I8" s="24" t="str">
        <f ca="1">IF(O19&lt;&gt;"v","",IF(OR($E$4&lt;&gt;"1 - con anticipazione",'2'!$AA$6=0),"",IF(AND(I7=Elenco!$O$6,H10=((Elenco!$K$6+Elenco!$L$6)*'5'!$L$16)),(Elenco!$N$6*'5'!$L$16),IF(AND(I7=Elenco!$O$6,H10=(Elenco!$K$6*'5'!$L$16)),((Elenco!$L$6+Elenco!$N$6)*'5'!$L$16),IF(AND(I7=Elenco!$O$6,H10=0),'5'!$L$16,IF(AND(I7&gt;=Elenco!$M$6,I7&lt;Elenco!$O$6,H10&lt;((Elenco!$K$6+Elenco!$L$6)*'5'!$L$16)),(Elenco!$L$6*'5'!$L$16),0))))))</f>
        <v/>
      </c>
      <c r="J8" s="24" t="str">
        <f ca="1">IF(O19&lt;&gt;"v","",IF(OR($E$4&lt;&gt;"1 - con anticipazione",'2'!$AA$6=0),"",IF(AND(J7=Elenco!$O$6,I10=((Elenco!$K$6+Elenco!$L$6)*'5'!$L$16)),(Elenco!$N$6*'5'!$L$16),IF(AND(J7=Elenco!$O$6,I10=(Elenco!$K$6*'5'!$L$16)),((Elenco!$L$6+Elenco!$N$6)*'5'!$L$16),IF(AND(J7=Elenco!$O$6,I10=0),'5'!$L$16,IF(AND(J7&gt;=Elenco!$M$6,J7&lt;Elenco!$O$6,I10&lt;((Elenco!$K$6+Elenco!$L$6)*'5'!$L$16)),(Elenco!$L$6*'5'!$L$16),0))))))</f>
        <v/>
      </c>
      <c r="K8" s="24" t="str">
        <f ca="1">IF(O19&lt;&gt;"v","",IF(OR($E$4&lt;&gt;"1 - con anticipazione",'2'!$AA$6=0),"",IF(AND(K7=Elenco!$O$6,J10=((Elenco!$K$6+Elenco!$L$6)*'5'!$L$16)),(Elenco!$N$6*'5'!$L$16),IF(AND(K7=Elenco!$O$6,J10=(Elenco!$K$6*'5'!$L$16)),((Elenco!$L$6+Elenco!$N$6)*'5'!$L$16),IF(AND(K7=Elenco!$O$6,J10=0),'5'!$L$16,IF(AND(K7&gt;=Elenco!$M$6,K7&lt;Elenco!$O$6,J10&lt;((Elenco!$K$6+Elenco!$L$6)*'5'!$L$16)),(Elenco!$L$6*'5'!$L$16),0))))))</f>
        <v/>
      </c>
      <c r="L8" s="24" t="str">
        <f ca="1">IF(O19&lt;&gt;"v","",IF(OR($E$4&lt;&gt;"1 - con anticipazione",'2'!$AA$6=0),"",IF(AND(L7=Elenco!$O$6,K10=((Elenco!$K$6+Elenco!$L$6)*'5'!$L$16)),(Elenco!$N$6*'5'!$L$16),IF(AND(L7=Elenco!$O$6,K10=(Elenco!$K$6*'5'!$L$16)),((Elenco!$L$6+Elenco!$N$6)*'5'!$L$16),IF(AND(L7=Elenco!$O$6,K10=0),'5'!$L$16,IF(AND(L7&gt;=Elenco!$M$6,L7&lt;Elenco!$O$6,K10&lt;((Elenco!$K$6+Elenco!$L$6)*'5'!$L$16)),(Elenco!$L$6*'5'!$L$16),0))))))</f>
        <v/>
      </c>
      <c r="M8" s="24" t="str">
        <f ca="1">IF(O19&lt;&gt;"v","",IF(OR($E$4&lt;&gt;"1 - con anticipazione",'2'!$AA$6=0),"",IF(AND(M7=Elenco!$O$6,L10=((Elenco!$K$6+Elenco!$L$6)*'5'!$L$16)),(Elenco!$N$6*'5'!$L$16),IF(AND(M7=Elenco!$O$6,L10=(Elenco!$K$6*'5'!$L$16)),((Elenco!$L$6+Elenco!$N$6)*'5'!$L$16),IF(AND(M7=Elenco!$O$6,L10=0),'5'!$L$16,IF(AND(M7&gt;=Elenco!$M$6,M7&lt;Elenco!$O$6,L10&lt;((Elenco!$K$6+Elenco!$L$6)*'5'!$L$16)),(Elenco!$L$6*'5'!$L$16),0))))))</f>
        <v/>
      </c>
      <c r="N8" s="24" t="str">
        <f ca="1">IF(O19&lt;&gt;"v","",IF(OR($E$4&lt;&gt;"1 - con anticipazione",'2'!$AA$6=0),"",IF(AND(N7=Elenco!$O$6,M10=((Elenco!$K$6+Elenco!$L$6)*'5'!$L$16)),(Elenco!$N$6*'5'!$L$16),IF(AND(N7=Elenco!$O$6,M10=(Elenco!$K$6*'5'!$L$16)),((Elenco!$L$6+Elenco!$N$6)*'5'!$L$16),IF(AND(N7=Elenco!$O$6,M10=0),'5'!$L$16,IF(AND(N7&gt;=Elenco!$M$6,N7&lt;Elenco!$O$6,M10&lt;((Elenco!$K$6+Elenco!$L$6)*'5'!$L$16)),(Elenco!$L$6*'5'!$L$16),0))))))</f>
        <v/>
      </c>
      <c r="O8" s="24" t="str">
        <f ca="1">IF(O19&lt;&gt;"v","",IF(OR($E$4&lt;&gt;"1 - con anticipazione",'2'!$AA$6=0),"",IF(AND(O7=Elenco!$O$6,N10=((Elenco!$K$6+Elenco!$L$6)*'5'!$L$16)),(Elenco!$N$6*'5'!$L$16),IF(AND(O7=Elenco!$O$6,N10=(Elenco!$K$6*'5'!$L$16)),((Elenco!$L$6+Elenco!$N$6)*'5'!$L$16),IF(AND(O7=Elenco!$O$6,N10=0),'5'!$L$16,IF(AND(O7&gt;=Elenco!$M$6,O7&lt;Elenco!$O$6,N10&lt;((Elenco!$K$6+Elenco!$L$6)*'5'!$L$16)),(Elenco!$L$6*'5'!$L$16),0))))))</f>
        <v/>
      </c>
      <c r="P8" s="24" t="str">
        <f ca="1">IF(O19&lt;&gt;"v","",IF(OR($E$4&lt;&gt;"1 - con anticipazione",'2'!$AA$6=0),"",IF(AND(P7=Elenco!$O$6,O10=((Elenco!$K$6+Elenco!$L$6)*'5'!$L$16)),(Elenco!$N$6*'5'!$L$16),IF(AND(P7=Elenco!$O$6,O10=(Elenco!$K$6*'5'!$L$16)),((Elenco!$L$6+Elenco!$N$6)*'5'!$L$16),IF(AND(P7=Elenco!$O$6,O10=0),'5'!$L$16,IF(AND(P7&gt;=Elenco!$M$6,P7&lt;Elenco!$O$6,O10&lt;((Elenco!$K$6+Elenco!$L$6)*'5'!$L$16)),(Elenco!$L$6*'5'!$L$16),0))))))</f>
        <v/>
      </c>
      <c r="Q8" s="24" t="str">
        <f ca="1">IF(O19&lt;&gt;"v","",IF(OR($E$4&lt;&gt;"1 - con anticipazione",'2'!$AA$6=0),"",IF(AND(Q7=Elenco!$O$6,P10=((Elenco!$K$6+Elenco!$L$6)*'5'!$L$16)),(Elenco!$N$6*'5'!$L$16),IF(AND(Q7=Elenco!$O$6,P10=(Elenco!$K$6*'5'!$L$16)),((Elenco!$L$6+Elenco!$N$6)*'5'!$L$16),IF(AND(Q7=Elenco!$O$6,P10=0),'5'!$L$16,IF(AND(Q7&gt;=Elenco!$M$6,Q7&lt;Elenco!$O$6,P10&lt;((Elenco!$K$6+Elenco!$L$6)*'5'!$L$16)),(Elenco!$L$6*'5'!$L$16),0))))))</f>
        <v/>
      </c>
      <c r="R8" s="24" t="str">
        <f ca="1">IF(O19&lt;&gt;"v","",IF(OR($E$4&lt;&gt;"1 - con anticipazione",'2'!$AA$6=0),"",IF(AND(R7=Elenco!$O$6,Q10=((Elenco!$K$6+Elenco!$L$6)*'5'!$L$16)),(Elenco!$N$6*'5'!$L$16),IF(AND(R7=Elenco!$O$6,Q10=(Elenco!$K$6*'5'!$L$16)),((Elenco!$L$6+Elenco!$N$6)*'5'!$L$16),IF(AND(R7=Elenco!$O$6,Q10=0),'5'!$L$16,IF(AND(R7&gt;=Elenco!$M$6,R7&lt;Elenco!$O$6,Q10&lt;((Elenco!$K$6+Elenco!$L$6)*'5'!$L$16)),(Elenco!$L$6*'5'!$L$16),0))))))</f>
        <v/>
      </c>
      <c r="S8" s="24" t="str">
        <f ca="1">IF(O19&lt;&gt;"v","",IF(OR($E$4&lt;&gt;"1 - con anticipazione",'2'!$AA$6=0),"",IF(AND(S7=Elenco!$O$6,R10=((Elenco!$K$6+Elenco!$L$6)*'5'!$L$16)),(Elenco!$N$6*'5'!$L$16),IF(AND(S7=Elenco!$O$6,R10=(Elenco!$K$6*'5'!$L$16)),((Elenco!$L$6+Elenco!$N$6)*'5'!$L$16),IF(AND(S7=Elenco!$O$6,R10=0),'5'!$L$16,IF(AND(S7&gt;=Elenco!$M$6,S7&lt;Elenco!$O$6,R10&lt;((Elenco!$K$6+Elenco!$L$6)*'5'!$L$16)),(Elenco!$L$6*'5'!$L$16),0))))))</f>
        <v/>
      </c>
      <c r="T8" s="24" t="str">
        <f>IF(P19&lt;&gt;"v","",IF(OR($E$4&lt;&gt;"1 - con anticipazione",'2'!$AA$6=0),"",IF(AND(T7=Elenco!$O$6,S10=((Elenco!$K$6+Elenco!$L$6)*'5'!$L$16)),(Elenco!$N$6*'5'!$L$16),IF(AND(T7=Elenco!$O$6,S10=(Elenco!$K$6*'5'!$L$16)),((Elenco!$L$6+Elenco!$N$6)*'5'!$L$16),IF(AND(T7=Elenco!$O$6,S10=0),'5'!$L$16,IF(AND(T7&gt;=Elenco!$M$6,T7&lt;Elenco!$O$6,S10&lt;((Elenco!$K$6+Elenco!$L$6)*'5'!$L$16)),(Elenco!$L$6*'5'!$L$16),0))))))</f>
        <v/>
      </c>
      <c r="U8" s="102">
        <f ca="1">SUM(C8:T8)</f>
        <v>0</v>
      </c>
      <c r="V8" s="41" t="str">
        <f ca="1">IF(AND(E4=Elenco!I6,'5'!L16&gt;0,U8='5'!L16),"OK","Check")</f>
        <v>Check</v>
      </c>
    </row>
    <row r="9" spans="2:22" ht="35.1" hidden="1" customHeight="1" thickBot="1" x14ac:dyDescent="0.25">
      <c r="B9" s="47" t="s">
        <v>56</v>
      </c>
      <c r="C9" s="24" t="str">
        <f>IF(OR($E$4&lt;&gt;"2 - avanzamento lavori",'2'!$AA$6=0),"",IF(AND(C7&gt;=Elenco!L8,C7&lt;Elenco!N8),(Elenco!K8*$K$19),IF(C7=Elenco!P8,$K$19,IF(C7&gt;=Elenco!N8,((Elenco!K8+Elenco!M8)*$K$19),0))))</f>
        <v/>
      </c>
      <c r="D9" s="24" t="str">
        <f>IF(OR($E$4&lt;&gt;"2 - avanzamento lavori",'2'!$AA$6=0),"",IF(AND(D7=Elenco!$P$8,C10=((Elenco!$K$8+Elenco!$M$8)*$K$19)),(Elenco!$O$8*$K$19),IF(AND(D7=Elenco!$P$8,C10=(Elenco!$K$8*$K$19)),((Elenco!$M$8+Elenco!$O$8)*$K$19),IF(AND(D7=Elenco!$P$8,C10=0),$K$19,IF(AND(D7&gt;=Elenco!$N$8,D7&lt;Elenco!$P$8,C10=0),((Elenco!$K$8+Elenco!$M$8)*$K$19),IF(AND(D7&gt;=Elenco!$L$8,D7&lt;Elenco!$N$8,C10&lt;(Elenco!$K$8*$K$19)),(Elenco!$K$8*$K$19),IF(AND(D7&gt;=Elenco!$N$8,D7&lt;Elenco!$P$8,C10=(Elenco!$L$8*$K$19)),(Elenco!$M$8*$K$19),0)))))))</f>
        <v/>
      </c>
      <c r="E9" s="24" t="str">
        <f>IF(OR($E$4&lt;&gt;"2 - avanzamento lavori",'2'!$AA$6=0),"",IF(AND(E7=Elenco!$P$8,D10=((Elenco!$K$8+Elenco!$M$8)*$K$19)),(Elenco!$O$8*$K$19),IF(AND(E7=Elenco!$P$8,D10=(Elenco!$K$8*$K$19)),((Elenco!$M$8+Elenco!$O$8)*$K$19),IF(AND(E7=Elenco!$P$8,D10=0),$K$19,IF(AND(E7&gt;=Elenco!$N$8,E7&lt;Elenco!$P$8,D10=0),((Elenco!$K$8+Elenco!$M$8)*$K$19),IF(AND(E7&gt;=Elenco!$L$8,E7&lt;Elenco!$N$8,D10&lt;(Elenco!$K$8*$K$19)),(Elenco!$K$8*$K$19),IF(AND(E7&gt;=Elenco!$N$8,E7&lt;Elenco!$P$8,D10=(Elenco!$L$8*$K$19)),(Elenco!$M$8*$K$19),0)))))))</f>
        <v/>
      </c>
      <c r="F9" s="24" t="str">
        <f>IF(OR($E$4&lt;&gt;"2 - avanzamento lavori",'2'!$AA$6=0),"",IF(AND(F7=Elenco!$P$8,E10=((Elenco!$K$8+Elenco!$M$8)*$K$19)),(Elenco!$O$8*$K$19),IF(AND(F7=Elenco!$P$8,E10=(Elenco!$K$8*$K$19)),((Elenco!$M$8+Elenco!$O$8)*$K$19),IF(AND(F7=Elenco!$P$8,E10=0),$K$19,IF(AND(F7&gt;=Elenco!$N$8,F7&lt;Elenco!$P$8,E10=0),((Elenco!$K$8+Elenco!$M$8)*$K$19),IF(AND(F7&gt;=Elenco!$L$8,F7&lt;Elenco!$N$8,E10&lt;(Elenco!$K$8*$K$19)),(Elenco!$K$8*$K$19),IF(AND(F7&gt;=Elenco!$N$8,F7&lt;Elenco!$P$8,E10=(Elenco!$L$8*$K$19)),(Elenco!$M$8*$K$19),0)))))))</f>
        <v/>
      </c>
      <c r="G9" s="24" t="str">
        <f>IF(OR($E$4&lt;&gt;"2 - avanzamento lavori",'2'!$AA$6=0),"",IF(AND(G7=Elenco!$P$8,F10=((Elenco!$K$8+Elenco!$M$8)*$K$19)),(Elenco!$O$8*$K$19),IF(AND(G7=Elenco!$P$8,F10=(Elenco!$K$8*$K$19)),((Elenco!$M$8+Elenco!$O$8)*$K$19),IF(AND(G7=Elenco!$P$8,F10=0),$K$19,IF(AND(G7&gt;=Elenco!$N$8,G7&lt;Elenco!$P$8,F10=0),((Elenco!$K$8+Elenco!$M$8)*$K$19),IF(AND(G7&gt;=Elenco!$L$8,G7&lt;Elenco!$N$8,F10&lt;(Elenco!$K$8*$K$19)),(Elenco!$K$8*$K$19),IF(AND(G7&gt;=Elenco!$N$8,G7&lt;Elenco!$P$8,F10=(Elenco!$L$8*$K$19)),(Elenco!$M$8*$K$19),0)))))))</f>
        <v/>
      </c>
      <c r="H9" s="24" t="str">
        <f>IF(OR($E$4&lt;&gt;"2 - avanzamento lavori",'2'!$AA$6=0),"",IF(AND(H7=Elenco!$P$8,G10=((Elenco!$K$8+Elenco!$M$8)*$K$19)),(Elenco!$O$8*$K$19),IF(AND(H7=Elenco!$P$8,G10=(Elenco!$K$8*$K$19)),((Elenco!$M$8+Elenco!$O$8)*$K$19),IF(AND(H7=Elenco!$P$8,G10=0),$K$19,IF(AND(H7&gt;=Elenco!$N$8,H7&lt;Elenco!$P$8,G10=0),((Elenco!$K$8+Elenco!$M$8)*$K$19),IF(AND(H7&gt;=Elenco!$L$8,H7&lt;Elenco!$N$8,G10&lt;(Elenco!$K$8*$K$19)),(Elenco!$K$8*$K$19),IF(AND(H7&gt;=Elenco!$N$8,H7&lt;Elenco!$P$8,G10=(Elenco!$L$8*$K$19)),(Elenco!$M$8*$K$19),0)))))))</f>
        <v/>
      </c>
      <c r="I9" s="24" t="str">
        <f>IF(OR($E$4&lt;&gt;"2 - avanzamento lavori",'2'!$AA$6=0),"",IF(AND(I7=Elenco!$P$8,H10=((Elenco!$K$8+Elenco!$M$8)*$K$19)),(Elenco!$O$8*$K$19),IF(AND(I7=Elenco!$P$8,H10=(Elenco!$K$8*$K$19)),((Elenco!$M$8+Elenco!$O$8)*$K$19),IF(AND(I7=Elenco!$P$8,H10=0),$K$19,IF(AND(I7&gt;=Elenco!$N$8,I7&lt;Elenco!$P$8,H10=0),((Elenco!$K$8+Elenco!$M$8)*$K$19),IF(AND(I7&gt;=Elenco!$L$8,I7&lt;Elenco!$N$8,H10&lt;(Elenco!$K$8*$K$19)),(Elenco!$K$8*$K$19),IF(AND(I7&gt;=Elenco!$N$8,I7&lt;Elenco!$P$8,H10=(Elenco!$L$8*$K$19)),(Elenco!$M$8*$K$19),0)))))))</f>
        <v/>
      </c>
      <c r="J9" s="24" t="str">
        <f>IF(OR($E$4&lt;&gt;"2 - avanzamento lavori",'2'!$AA$6=0),"",IF(AND(J7=Elenco!$P$8,I10=((Elenco!$K$8+Elenco!$M$8)*$K$19)),(Elenco!$O$8*$K$19),IF(AND(J7=Elenco!$P$8,I10=(Elenco!$K$8*$K$19)),((Elenco!$M$8+Elenco!$O$8)*$K$19),IF(AND(J7=Elenco!$P$8,I10=0),$K$19,IF(AND(J7&gt;=Elenco!$N$8,J7&lt;Elenco!$P$8,I10=0),((Elenco!$K$8+Elenco!$M$8)*$K$19),IF(AND(J7&gt;=Elenco!$L$8,J7&lt;Elenco!$N$8,I10&lt;(Elenco!$K$8*$K$19)),(Elenco!$K$8*$K$19),IF(AND(J7&gt;=Elenco!$N$8,J7&lt;Elenco!$P$8,I10=(Elenco!$L$8*$K$19)),(Elenco!$M$8*$K$19),0)))))))</f>
        <v/>
      </c>
      <c r="K9" s="24" t="str">
        <f>IF(OR($E$4&lt;&gt;"2 - avanzamento lavori",'2'!$AA$6=0),"",IF(AND(K7=Elenco!$P$8,J10=((Elenco!$K$8+Elenco!$M$8)*$K$19)),(Elenco!$O$8*$K$19),IF(AND(K7=Elenco!$P$8,J10=(Elenco!$K$8*$K$19)),((Elenco!$M$8+Elenco!$O$8)*$K$19),IF(AND(K7=Elenco!$P$8,J10=0),$K$19,IF(AND(K7&gt;=Elenco!$N$8,K7&lt;Elenco!$P$8,J10=0),((Elenco!$K$8+Elenco!$M$8)*$K$19),IF(AND(K7&gt;=Elenco!$L$8,K7&lt;Elenco!$N$8,J10&lt;(Elenco!$K$8*$K$19)),(Elenco!$K$8*$K$19),IF(AND(K7&gt;=Elenco!$N$8,K7&lt;Elenco!$P$8,J10=(Elenco!$L$8*$K$19)),(Elenco!$M$8*$K$19),0)))))))</f>
        <v/>
      </c>
      <c r="L9" s="24" t="str">
        <f>IF(OR($E$4&lt;&gt;"2 - avanzamento lavori",'2'!$AA$6=0),"",IF(AND(L7=Elenco!$P$8,K10=((Elenco!$K$8+Elenco!$M$8)*$K$19)),(Elenco!$O$8*$K$19),IF(AND(L7=Elenco!$P$8,K10=(Elenco!$K$8*$K$19)),((Elenco!$M$8+Elenco!$O$8)*$K$19),IF(AND(L7=Elenco!$P$8,K10=0),$K$19,IF(AND(L7&gt;=Elenco!$N$8,L7&lt;Elenco!$P$8,K10=0),((Elenco!$K$8+Elenco!$M$8)*$K$19),IF(AND(L7&gt;=Elenco!$L$8,L7&lt;Elenco!$N$8,K10&lt;(Elenco!$K$8*$K$19)),(Elenco!$K$8*$K$19),IF(AND(L7&gt;=Elenco!$N$8,L7&lt;Elenco!$P$8,K10=(Elenco!$L$8*$K$19)),(Elenco!$M$8*$K$19),0)))))))</f>
        <v/>
      </c>
      <c r="M9" s="24" t="str">
        <f>IF(OR($E$4&lt;&gt;"2 - avanzamento lavori",'2'!$AA$6=0),"",IF(AND(M7=Elenco!$P$8,L10=((Elenco!$K$8+Elenco!$M$8)*$K$19)),(Elenco!$O$8*$K$19),IF(AND(M7=Elenco!$P$8,L10=(Elenco!$K$8*$K$19)),((Elenco!$M$8+Elenco!$O$8)*$K$19),IF(AND(M7=Elenco!$P$8,L10=0),$K$19,IF(AND(M7&gt;=Elenco!$N$8,M7&lt;Elenco!$P$8,L10=0),((Elenco!$K$8+Elenco!$M$8)*$K$19),IF(AND(M7&gt;=Elenco!$L$8,M7&lt;Elenco!$N$8,L10&lt;(Elenco!$K$8*$K$19)),(Elenco!$K$8*$K$19),IF(AND(M7&gt;=Elenco!$N$8,M7&lt;Elenco!$P$8,L10=(Elenco!$L$8*$K$19)),(Elenco!$M$8*$K$19),0)))))))</f>
        <v/>
      </c>
      <c r="N9" s="24" t="str">
        <f>IF(OR($E$4&lt;&gt;"2 - avanzamento lavori",'2'!$AA$6=0),"",IF(AND(N7=Elenco!$P$8,M10=((Elenco!$K$8+Elenco!$M$8)*$K$19)),(Elenco!$O$8*$K$19),IF(AND(N7=Elenco!$P$8,M10=(Elenco!$K$8*$K$19)),((Elenco!$M$8+Elenco!$O$8)*$K$19),IF(AND(N7=Elenco!$P$8,M10=0),$K$19,IF(AND(N7&gt;=Elenco!$N$8,N7&lt;Elenco!$P$8,M10=0),((Elenco!$K$8+Elenco!$M$8)*$K$19),IF(AND(N7&gt;=Elenco!$L$8,N7&lt;Elenco!$N$8,M10&lt;(Elenco!$K$8*$K$19)),(Elenco!$K$8*$K$19),IF(AND(N7&gt;=Elenco!$N$8,N7&lt;Elenco!$P$8,M10=(Elenco!$L$8*$K$19)),(Elenco!$M$8*$K$19),0)))))))</f>
        <v/>
      </c>
      <c r="O9" s="24" t="str">
        <f>IF(OR($E$4&lt;&gt;"2 - avanzamento lavori",'2'!$AA$6=0),"",IF(AND(O7=Elenco!$P$8,N10=((Elenco!$K$8+Elenco!$M$8)*$K$19)),(Elenco!$O$8*$K$19),IF(AND(O7=Elenco!$P$8,N10=(Elenco!$K$8*$K$19)),((Elenco!$M$8+Elenco!$O$8)*$K$19),IF(AND(O7=Elenco!$P$8,N10=0),$K$19,IF(AND(O7&gt;=Elenco!$N$8,O7&lt;Elenco!$P$8,N10=0),((Elenco!$K$8+Elenco!$M$8)*$K$19),IF(AND(O7&gt;=Elenco!$L$8,O7&lt;Elenco!$N$8,N10&lt;(Elenco!$K$8*$K$19)),(Elenco!$K$8*$K$19),IF(AND(O7&gt;=Elenco!$N$8,O7&lt;Elenco!$P$8,N10=(Elenco!$L$8*$K$19)),(Elenco!$M$8*$K$19),0)))))))</f>
        <v/>
      </c>
      <c r="P9" s="24" t="str">
        <f>IF(OR($E$4&lt;&gt;"2 - avanzamento lavori",'2'!$AA$6=0),"",IF(AND(P7=Elenco!$P$8,O10=((Elenco!$K$8+Elenco!$M$8)*$K$19)),(Elenco!$O$8*$K$19),IF(AND(P7=Elenco!$P$8,O10=(Elenco!$K$8*$K$19)),((Elenco!$M$8+Elenco!$O$8)*$K$19),IF(AND(P7=Elenco!$P$8,O10=0),$K$19,IF(AND(P7&gt;=Elenco!$N$8,P7&lt;Elenco!$P$8,O10=0),((Elenco!$K$8+Elenco!$M$8)*$K$19),IF(AND(P7&gt;=Elenco!$L$8,P7&lt;Elenco!$N$8,O10&lt;(Elenco!$K$8*$K$19)),(Elenco!$K$8*$K$19),IF(AND(P7&gt;=Elenco!$N$8,P7&lt;Elenco!$P$8,O10=(Elenco!$L$8*$K$19)),(Elenco!$M$8*$K$19),0)))))))</f>
        <v/>
      </c>
      <c r="Q9" s="24" t="str">
        <f>IF(OR($E$4&lt;&gt;"2 - avanzamento lavori",'2'!$AA$6=0),"",IF(AND(Q7=Elenco!$P$8,P10=((Elenco!$K$8+Elenco!$M$8)*$K$19)),(Elenco!$O$8*$K$19),IF(AND(Q7=Elenco!$P$8,P10=(Elenco!$K$8*$K$19)),((Elenco!$M$8+Elenco!$O$8)*$K$19),IF(AND(Q7=Elenco!$P$8,P10=0),$K$19,IF(AND(Q7&gt;=Elenco!$N$8,Q7&lt;Elenco!$P$8,P10=0),((Elenco!$K$8+Elenco!$M$8)*$K$19),IF(AND(Q7&gt;=Elenco!$L$8,Q7&lt;Elenco!$N$8,P10&lt;(Elenco!$K$8*$K$19)),(Elenco!$K$8*$K$19),IF(AND(Q7&gt;=Elenco!$N$8,Q7&lt;Elenco!$P$8,P10=(Elenco!$L$8*$K$19)),(Elenco!$M$8*$K$19),0)))))))</f>
        <v/>
      </c>
      <c r="R9" s="24" t="str">
        <f>IF(OR($E$4&lt;&gt;"2 - avanzamento lavori",'2'!$AA$6=0),"",IF(AND(R7=Elenco!$P$8,Q10=((Elenco!$K$8+Elenco!$M$8)*$K$19)),(Elenco!$O$8*$K$19),IF(AND(R7=Elenco!$P$8,Q10=(Elenco!$K$8*$K$19)),((Elenco!$M$8+Elenco!$O$8)*$K$19),IF(AND(R7=Elenco!$P$8,Q10=0),$K$19,IF(AND(R7&gt;=Elenco!$N$8,R7&lt;Elenco!$P$8,Q10=0),((Elenco!$K$8+Elenco!$M$8)*$K$19),IF(AND(R7&gt;=Elenco!$L$8,R7&lt;Elenco!$N$8,Q10&lt;(Elenco!$K$8*$K$19)),(Elenco!$K$8*$K$19),IF(AND(R7&gt;=Elenco!$N$8,R7&lt;Elenco!$P$8,Q10=(Elenco!$L$8*$K$19)),(Elenco!$M$8*$K$19),0)))))))</f>
        <v/>
      </c>
      <c r="S9" s="24" t="str">
        <f>IF(OR($E$4&lt;&gt;"2 - avanzamento lavori",'2'!$AA$6=0),"",IF(AND(S7=Elenco!$P$8,R10=((Elenco!$K$8+Elenco!$M$8)*$K$19)),(Elenco!$O$8*$K$19),IF(AND(S7=Elenco!$P$8,R10=(Elenco!$K$8*$K$19)),((Elenco!$M$8+Elenco!$O$8)*$K$19),IF(AND(S7=Elenco!$P$8,R10=0),$K$19,IF(AND(S7&gt;=Elenco!$N$8,S7&lt;Elenco!$P$8,R10=0),((Elenco!$K$8+Elenco!$M$8)*$K$19),IF(AND(S7&gt;=Elenco!$L$8,S7&lt;Elenco!$N$8,R10&lt;(Elenco!$K$8*$K$19)),(Elenco!$K$8*$K$19),IF(AND(S7&gt;=Elenco!$N$8,S7&lt;Elenco!$P$8,R10=(Elenco!$L$8*$K$19)),(Elenco!$M$8*$K$19),0)))))))</f>
        <v/>
      </c>
      <c r="T9" s="24" t="str">
        <f>IF(OR($E$4&lt;&gt;"2 - avanzamento lavori",'2'!$AA$6=0),"",IF(AND(T7=Elenco!$P$8,S10=((Elenco!$K$8+Elenco!$M$8)*$K$19)),(Elenco!$O$8*$K$19),IF(AND(T7=Elenco!$P$8,S10=(Elenco!$K$8*$K$19)),((Elenco!$M$8+Elenco!$O$8)*$K$19),IF(AND(T7=Elenco!$P$8,S10=0),$K$19,IF(AND(T7&gt;=Elenco!$N$8,T7&lt;Elenco!$P$8,S10=0),((Elenco!$K$8+Elenco!$M$8)*$K$19),IF(AND(T7&gt;=Elenco!$L$8,T7&lt;Elenco!$N$8,S10&lt;(Elenco!$K$8*$K$19)),(Elenco!$K$8*$K$19),IF(AND(T7&gt;=Elenco!$N$8,T7&lt;Elenco!$P$8,S10=(Elenco!$L$8*$K$19)),(Elenco!$M$8*$K$19),0)))))))</f>
        <v/>
      </c>
      <c r="U9" s="102">
        <f>SUM(C9:T9)</f>
        <v>0</v>
      </c>
      <c r="V9" s="41" t="str">
        <f>IF(E4=Elenco!I6,"",IF(AND(E4=Elenco!I7,L16&gt;0,U9=L16),"OK","Check"))</f>
        <v/>
      </c>
    </row>
    <row r="10" spans="2:22" ht="35.1" customHeight="1" thickBot="1" x14ac:dyDescent="0.25">
      <c r="B10" s="48" t="s">
        <v>39</v>
      </c>
      <c r="C10" s="10">
        <f ca="1">IF(C8&lt;&gt;"",C8,IF(C9&lt;&gt;"",C9,0))</f>
        <v>0</v>
      </c>
      <c r="D10" s="10">
        <f t="shared" ref="D10:T10" ca="1" si="0">IF(D8&lt;&gt;"",(D8+C10),IF(D9&lt;&gt;"",(D9+C10),0))</f>
        <v>0</v>
      </c>
      <c r="E10" s="10">
        <f t="shared" ca="1" si="0"/>
        <v>0</v>
      </c>
      <c r="F10" s="10">
        <f t="shared" ca="1" si="0"/>
        <v>0</v>
      </c>
      <c r="G10" s="10">
        <f t="shared" ca="1" si="0"/>
        <v>0</v>
      </c>
      <c r="H10" s="10">
        <f t="shared" ca="1" si="0"/>
        <v>0</v>
      </c>
      <c r="I10" s="10">
        <f t="shared" ca="1" si="0"/>
        <v>0</v>
      </c>
      <c r="J10" s="10">
        <f t="shared" ca="1" si="0"/>
        <v>0</v>
      </c>
      <c r="K10" s="10">
        <f t="shared" ca="1" si="0"/>
        <v>0</v>
      </c>
      <c r="L10" s="10">
        <f t="shared" ca="1" si="0"/>
        <v>0</v>
      </c>
      <c r="M10" s="10">
        <f t="shared" ca="1" si="0"/>
        <v>0</v>
      </c>
      <c r="N10" s="10">
        <f t="shared" ca="1" si="0"/>
        <v>0</v>
      </c>
      <c r="O10" s="10">
        <f t="shared" ca="1" si="0"/>
        <v>0</v>
      </c>
      <c r="P10" s="10">
        <f t="shared" ca="1" si="0"/>
        <v>0</v>
      </c>
      <c r="Q10" s="10">
        <f t="shared" ca="1" si="0"/>
        <v>0</v>
      </c>
      <c r="R10" s="10">
        <f t="shared" ca="1" si="0"/>
        <v>0</v>
      </c>
      <c r="S10" s="10">
        <f t="shared" ca="1" si="0"/>
        <v>0</v>
      </c>
      <c r="T10" s="10">
        <f t="shared" si="0"/>
        <v>0</v>
      </c>
      <c r="U10" s="103"/>
      <c r="V10" s="45"/>
    </row>
    <row r="11" spans="2:22" x14ac:dyDescent="0.2">
      <c r="B11" s="446"/>
      <c r="C11" s="446"/>
      <c r="D11" s="446"/>
      <c r="E11" s="446"/>
      <c r="F11" s="446"/>
      <c r="G11" s="446"/>
      <c r="H11" s="446"/>
      <c r="I11" s="446"/>
      <c r="J11" s="446"/>
      <c r="K11" s="446"/>
      <c r="L11" s="446"/>
      <c r="M11" s="446"/>
      <c r="N11" s="446"/>
      <c r="O11" s="446"/>
      <c r="P11" s="446"/>
      <c r="Q11" s="446"/>
      <c r="R11" s="446"/>
      <c r="S11" s="446"/>
      <c r="T11" s="446"/>
      <c r="U11" s="446"/>
      <c r="V11" s="446"/>
    </row>
    <row r="12" spans="2:22" ht="16.5" thickBot="1" x14ac:dyDescent="0.25">
      <c r="B12" s="474" t="s">
        <v>104</v>
      </c>
      <c r="C12" s="474"/>
      <c r="D12" s="474"/>
      <c r="E12" s="474"/>
      <c r="F12" s="474"/>
      <c r="G12" s="474"/>
      <c r="H12" s="474"/>
      <c r="I12" s="474"/>
      <c r="J12" s="474"/>
      <c r="K12" s="474"/>
      <c r="L12" s="474"/>
      <c r="M12" s="474"/>
      <c r="N12" s="474"/>
      <c r="O12" s="45"/>
      <c r="P12" s="45"/>
      <c r="Q12" s="45"/>
      <c r="R12" s="45"/>
      <c r="S12" s="45"/>
      <c r="T12" s="45"/>
      <c r="U12" s="45"/>
      <c r="V12" s="45"/>
    </row>
    <row r="13" spans="2:22" ht="59.25" customHeight="1" x14ac:dyDescent="0.2">
      <c r="B13" s="456" t="str">
        <f>'1'!B3</f>
        <v>Denominazione del Soggetto richiedente il contributo</v>
      </c>
      <c r="C13" s="428">
        <f>'1'!C3</f>
        <v>0</v>
      </c>
      <c r="D13" s="428" t="str">
        <f>'1'!D3</f>
        <v>Tipologia Beneficiario</v>
      </c>
      <c r="E13" s="458" t="str">
        <f>'1'!G3</f>
        <v>Controllo</v>
      </c>
      <c r="F13" s="428" t="s">
        <v>58</v>
      </c>
      <c r="G13" s="428"/>
      <c r="H13" s="428"/>
      <c r="I13" s="157" t="s">
        <v>9</v>
      </c>
      <c r="J13" s="157" t="s">
        <v>75</v>
      </c>
      <c r="K13" s="157" t="s">
        <v>105</v>
      </c>
      <c r="L13" s="414" t="s">
        <v>198</v>
      </c>
      <c r="M13" s="414"/>
      <c r="N13" s="415"/>
      <c r="O13" s="45"/>
      <c r="P13" s="45"/>
      <c r="Q13" s="45"/>
      <c r="R13" s="45"/>
      <c r="S13" s="45"/>
      <c r="T13" s="45"/>
      <c r="U13" s="45"/>
      <c r="V13" s="45"/>
    </row>
    <row r="14" spans="2:22" ht="12.75" thickBot="1" x14ac:dyDescent="0.25">
      <c r="B14" s="457">
        <f>'1'!B4</f>
        <v>0</v>
      </c>
      <c r="C14" s="429">
        <f>'1'!C4</f>
        <v>0</v>
      </c>
      <c r="D14" s="429">
        <f>'1'!D4</f>
        <v>0</v>
      </c>
      <c r="E14" s="459">
        <f>'1'!G4</f>
        <v>0</v>
      </c>
      <c r="F14" s="429"/>
      <c r="G14" s="429"/>
      <c r="H14" s="429"/>
      <c r="I14" s="193" t="s">
        <v>6</v>
      </c>
      <c r="J14" s="158"/>
      <c r="K14" s="193" t="s">
        <v>6</v>
      </c>
      <c r="L14" s="416" t="s">
        <v>6</v>
      </c>
      <c r="M14" s="416"/>
      <c r="N14" s="417"/>
      <c r="O14" s="45"/>
      <c r="P14" s="45"/>
      <c r="Q14" s="45"/>
      <c r="R14" s="45"/>
      <c r="S14" s="45"/>
      <c r="T14" s="45"/>
      <c r="U14" s="45"/>
      <c r="V14" s="45"/>
    </row>
    <row r="15" spans="2:22" ht="14.1" customHeight="1" thickBot="1" x14ac:dyDescent="0.25">
      <c r="B15" s="461" t="str">
        <f>IF('1'!B6="","",'1'!B6)</f>
        <v/>
      </c>
      <c r="C15" s="462"/>
      <c r="D15" s="467" t="str">
        <f>'1'!D6</f>
        <v>Organismo di Ricerca - Università</v>
      </c>
      <c r="E15" s="470" t="str">
        <f>'1'!G6</f>
        <v>Compilare i campi bianchi</v>
      </c>
      <c r="F15" s="430"/>
      <c r="G15" s="431"/>
      <c r="H15" s="431"/>
      <c r="I15" s="431"/>
      <c r="J15" s="431"/>
      <c r="K15" s="431"/>
      <c r="L15" s="431"/>
      <c r="M15" s="431"/>
      <c r="N15" s="432"/>
      <c r="O15" s="45"/>
      <c r="P15" s="45"/>
      <c r="Q15" s="45"/>
      <c r="R15" s="45"/>
      <c r="S15" s="45"/>
      <c r="T15" s="45"/>
      <c r="U15" s="45"/>
      <c r="V15" s="45"/>
    </row>
    <row r="16" spans="2:22" ht="14.1" customHeight="1" x14ac:dyDescent="0.2">
      <c r="B16" s="463"/>
      <c r="C16" s="464"/>
      <c r="D16" s="468" t="e">
        <f>#REF!</f>
        <v>#REF!</v>
      </c>
      <c r="E16" s="471" t="e">
        <f>#REF!</f>
        <v>#REF!</v>
      </c>
      <c r="F16" s="433" t="s">
        <v>58</v>
      </c>
      <c r="G16" s="434"/>
      <c r="H16" s="435"/>
      <c r="I16" s="447" t="str">
        <f>IF(AND('1'!E74="OK",'2'!F3="OK"),'1'!H11,"")</f>
        <v/>
      </c>
      <c r="J16" s="450" t="str">
        <f>IF(I16="","",100%)</f>
        <v/>
      </c>
      <c r="K16" s="453" t="str">
        <f>IF(OR(I16="",J16=""),"",J16*I16)</f>
        <v/>
      </c>
      <c r="L16" s="418" t="str">
        <f>IF(Anagrafica!B47&lt;&gt;"OK","Rivedere Anagrafica",IF(Progetto!F23&lt;&gt;"OK","Completare descrizione progetto",IF('1'!E74&lt;&gt;"OK","Rivedere Foglio 1",IF('2'!F3&lt;&gt;"OK","Rivedere Foglio 2",IF('3_WP1'!K57&lt;&gt;"OK","Rivedere Foglio 3_WP1",IF(K19&gt;0,K19))))))</f>
        <v>Rivedere Anagrafica</v>
      </c>
      <c r="M16" s="419"/>
      <c r="N16" s="420"/>
      <c r="O16" s="45"/>
      <c r="P16" s="45"/>
      <c r="Q16" s="45"/>
      <c r="R16" s="45"/>
      <c r="S16" s="45"/>
      <c r="T16" s="45"/>
      <c r="U16" s="45"/>
      <c r="V16" s="45"/>
    </row>
    <row r="17" spans="2:22" ht="14.1" customHeight="1" x14ac:dyDescent="0.2">
      <c r="B17" s="463"/>
      <c r="C17" s="464"/>
      <c r="D17" s="468" t="e">
        <f>#REF!</f>
        <v>#REF!</v>
      </c>
      <c r="E17" s="471" t="e">
        <f>#REF!</f>
        <v>#REF!</v>
      </c>
      <c r="F17" s="436"/>
      <c r="G17" s="437"/>
      <c r="H17" s="438"/>
      <c r="I17" s="448"/>
      <c r="J17" s="451"/>
      <c r="K17" s="454"/>
      <c r="L17" s="421"/>
      <c r="M17" s="422"/>
      <c r="N17" s="423"/>
      <c r="O17" s="45"/>
      <c r="P17" s="45"/>
      <c r="Q17" s="45"/>
      <c r="R17" s="45"/>
      <c r="S17" s="45"/>
      <c r="T17" s="45"/>
      <c r="U17" s="45"/>
      <c r="V17" s="45"/>
    </row>
    <row r="18" spans="2:22" ht="14.1" customHeight="1" x14ac:dyDescent="0.2">
      <c r="B18" s="463"/>
      <c r="C18" s="464"/>
      <c r="D18" s="468" t="e">
        <f>#REF!</f>
        <v>#REF!</v>
      </c>
      <c r="E18" s="471" t="e">
        <f>#REF!</f>
        <v>#REF!</v>
      </c>
      <c r="F18" s="439"/>
      <c r="G18" s="440"/>
      <c r="H18" s="441"/>
      <c r="I18" s="449"/>
      <c r="J18" s="451"/>
      <c r="K18" s="455"/>
      <c r="L18" s="421"/>
      <c r="M18" s="422"/>
      <c r="N18" s="423"/>
      <c r="O18" s="45"/>
      <c r="P18" s="45"/>
      <c r="Q18" s="45"/>
      <c r="R18" s="45"/>
      <c r="S18" s="45"/>
      <c r="T18" s="45"/>
      <c r="U18" s="45"/>
      <c r="V18" s="45"/>
    </row>
    <row r="19" spans="2:22" ht="14.1" customHeight="1" thickBot="1" x14ac:dyDescent="0.25">
      <c r="B19" s="465"/>
      <c r="C19" s="466"/>
      <c r="D19" s="469" t="e">
        <f>#REF!</f>
        <v>#REF!</v>
      </c>
      <c r="E19" s="472" t="e">
        <f>#REF!</f>
        <v>#REF!</v>
      </c>
      <c r="F19" s="442" t="s">
        <v>2</v>
      </c>
      <c r="G19" s="443"/>
      <c r="H19" s="444"/>
      <c r="I19" s="84">
        <f>SUM(I16:I18)</f>
        <v>0</v>
      </c>
      <c r="J19" s="452"/>
      <c r="K19" s="85">
        <f>SUM(K16:K18)</f>
        <v>0</v>
      </c>
      <c r="L19" s="424"/>
      <c r="M19" s="425"/>
      <c r="N19" s="426"/>
      <c r="O19" s="234" t="str">
        <f ca="1">CELL("tipo",L16)</f>
        <v>l</v>
      </c>
      <c r="P19" s="45"/>
      <c r="Q19" s="45"/>
      <c r="R19" s="45"/>
      <c r="S19" s="45"/>
      <c r="T19" s="45"/>
      <c r="U19" s="45"/>
      <c r="V19" s="45"/>
    </row>
    <row r="20" spans="2:22" ht="45.75" customHeight="1" x14ac:dyDescent="0.2">
      <c r="B20" s="427" t="s">
        <v>211</v>
      </c>
      <c r="C20" s="427"/>
      <c r="D20" s="427"/>
      <c r="E20" s="427"/>
      <c r="F20" s="427"/>
      <c r="G20" s="427"/>
      <c r="H20" s="427"/>
      <c r="I20" s="427"/>
      <c r="J20" s="427"/>
      <c r="K20" s="427"/>
      <c r="L20" s="427"/>
      <c r="M20" s="427"/>
      <c r="N20" s="427"/>
      <c r="O20" s="45"/>
      <c r="P20" s="45"/>
      <c r="Q20" s="45"/>
      <c r="R20" s="45"/>
      <c r="S20" s="45"/>
      <c r="T20" s="45"/>
      <c r="U20" s="45"/>
      <c r="V20" s="45"/>
    </row>
  </sheetData>
  <sheetProtection algorithmName="SHA-512" hashValue="zT7Z17OIjbdWRfx7axn1vJz+DgPjCDji3bsOQTsSyUdgEsR9A22c2gSo9RE+87bjmsPtiyVj6nlbh4hEB3I6wQ==" saltValue="RXwXYHmdOSHMqmzE7Ev8hw==" spinCount="100000" sheet="1" formatColumns="0" formatRows="0"/>
  <mergeCells count="23">
    <mergeCell ref="E13:E14"/>
    <mergeCell ref="B4:D4"/>
    <mergeCell ref="B15:C19"/>
    <mergeCell ref="D15:D19"/>
    <mergeCell ref="E15:E19"/>
    <mergeCell ref="E4:H4"/>
    <mergeCell ref="B12:N12"/>
    <mergeCell ref="B2:V2"/>
    <mergeCell ref="L13:N13"/>
    <mergeCell ref="L14:N14"/>
    <mergeCell ref="L16:N19"/>
    <mergeCell ref="B20:N20"/>
    <mergeCell ref="F13:H14"/>
    <mergeCell ref="F15:N15"/>
    <mergeCell ref="F16:H18"/>
    <mergeCell ref="F19:H19"/>
    <mergeCell ref="I4:K4"/>
    <mergeCell ref="B11:V11"/>
    <mergeCell ref="I16:I18"/>
    <mergeCell ref="J16:J19"/>
    <mergeCell ref="K16:K18"/>
    <mergeCell ref="B13:C14"/>
    <mergeCell ref="D13:D14"/>
  </mergeCells>
  <phoneticPr fontId="13" type="noConversion"/>
  <conditionalFormatting sqref="V8">
    <cfRule type="containsText" dxfId="42" priority="15" operator="containsText" text="CHECK">
      <formula>NOT(ISERROR(SEARCH("CHECK",V8)))</formula>
    </cfRule>
    <cfRule type="containsText" dxfId="41" priority="16" operator="containsText" text="ok">
      <formula>NOT(ISERROR(SEARCH("ok",V8)))</formula>
    </cfRule>
  </conditionalFormatting>
  <conditionalFormatting sqref="C8:T9">
    <cfRule type="cellIs" dxfId="40" priority="19" operator="equal">
      <formula>0</formula>
    </cfRule>
  </conditionalFormatting>
  <conditionalFormatting sqref="I4">
    <cfRule type="containsText" dxfId="39" priority="17" operator="containsText" text="OK">
      <formula>NOT(ISERROR(SEARCH("OK",I4)))</formula>
    </cfRule>
    <cfRule type="containsText" dxfId="38" priority="18" operator="containsText" text="Selezionare">
      <formula>NOT(ISERROR(SEARCH("Selezionare",I4)))</formula>
    </cfRule>
  </conditionalFormatting>
  <conditionalFormatting sqref="E15:E19">
    <cfRule type="containsText" dxfId="37" priority="13" operator="containsText" text="OK">
      <formula>NOT(ISERROR(SEARCH("OK",E15)))</formula>
    </cfRule>
    <cfRule type="containsText" dxfId="36" priority="14" operator="containsText" text="ERRORE: solo le Piccole Imprese sono ammissibili a contributo ai sensi dell'Art. 22del Reg. 651. RIFORMULARE">
      <formula>NOT(ISERROR(SEARCH("ERRORE: solo le Piccole Imprese sono ammissibili a contributo ai sensi dell'Art. 22del Reg. 651. RIFORMULARE",E15)))</formula>
    </cfRule>
  </conditionalFormatting>
  <conditionalFormatting sqref="K16 K19">
    <cfRule type="cellIs" dxfId="35" priority="12" operator="greaterThan">
      <formula>0</formula>
    </cfRule>
  </conditionalFormatting>
  <conditionalFormatting sqref="L16">
    <cfRule type="cellIs" dxfId="34" priority="11" operator="greaterThan">
      <formula>0</formula>
    </cfRule>
  </conditionalFormatting>
  <conditionalFormatting sqref="V9">
    <cfRule type="containsText" dxfId="33" priority="7" operator="containsText" text="CHECK">
      <formula>NOT(ISERROR(SEARCH("CHECK",V9)))</formula>
    </cfRule>
    <cfRule type="containsText" dxfId="32" priority="8" operator="containsText" text="ok">
      <formula>NOT(ISERROR(SEARCH("ok",V9)))</formula>
    </cfRule>
  </conditionalFormatting>
  <conditionalFormatting sqref="L16">
    <cfRule type="containsText" dxfId="31" priority="3" operator="containsText" text="Rivedere Foglio 2">
      <formula>NOT(ISERROR(SEARCH("Rivedere Foglio 2",L16)))</formula>
    </cfRule>
    <cfRule type="containsText" dxfId="30" priority="4" operator="containsText" text="Rivedere Foglio 1">
      <formula>NOT(ISERROR(SEARCH("Rivedere Foglio 1",L16)))</formula>
    </cfRule>
    <cfRule type="containsText" dxfId="29" priority="5" operator="containsText" text="Rivedere Foglio 3_WP1">
      <formula>NOT(ISERROR(SEARCH("Rivedere Foglio 3_WP1",L16)))</formula>
    </cfRule>
  </conditionalFormatting>
  <conditionalFormatting sqref="L16:N19">
    <cfRule type="containsText" dxfId="28" priority="1" operator="containsText" text="Completare descrizione progetto">
      <formula>NOT(ISERROR(SEARCH("Completare descrizione progetto",L16)))</formula>
    </cfRule>
    <cfRule type="containsText" dxfId="27" priority="2" operator="containsText" text="Rivedere Anagrafica">
      <formula>NOT(ISERROR(SEARCH("Rivedere Anagrafica",L16)))</formula>
    </cfRule>
  </conditionalFormatting>
  <printOptions horizontalCentered="1"/>
  <pageMargins left="0.11811023622047245" right="0.11811023622047245" top="0.11811023622047245" bottom="0.15748031496062992" header="0.15748031496062992" footer="0.11811023622047245"/>
  <pageSetup paperSize="9" scale="69" fitToHeight="2" orientation="landscape" r:id="rId1"/>
  <headerFooter>
    <oddHeader>&amp;RFormulario Excel - Procedura ex DGR 459/2020</oddHeader>
  </headerFooter>
  <ignoredErrors>
    <ignoredError sqref="E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AB20"/>
  <sheetViews>
    <sheetView showGridLines="0" tabSelected="1" view="pageBreakPreview" zoomScaleSheetLayoutView="100" workbookViewId="0">
      <selection activeCell="A13" sqref="A13:O15"/>
    </sheetView>
  </sheetViews>
  <sheetFormatPr defaultRowHeight="11.25" x14ac:dyDescent="0.2"/>
  <cols>
    <col min="2" max="2" width="35.83203125" customWidth="1"/>
    <col min="3" max="9" width="12.83203125" customWidth="1"/>
    <col min="10" max="10" width="14" customWidth="1"/>
    <col min="11" max="27" width="12.83203125" customWidth="1"/>
    <col min="28" max="28" width="6.83203125" customWidth="1"/>
  </cols>
  <sheetData>
    <row r="2" spans="2:28" ht="29.1" customHeight="1" x14ac:dyDescent="0.2">
      <c r="B2" s="155" t="s">
        <v>208</v>
      </c>
      <c r="C2" s="155"/>
      <c r="D2" s="155"/>
      <c r="E2" s="155"/>
      <c r="F2" s="155"/>
      <c r="G2" s="155"/>
      <c r="H2" s="155"/>
      <c r="I2" s="155"/>
      <c r="J2" s="155"/>
      <c r="K2" s="155"/>
      <c r="L2" s="155"/>
      <c r="M2" s="155"/>
      <c r="N2" s="155"/>
      <c r="O2" s="155"/>
      <c r="P2" s="155"/>
      <c r="Q2" s="155"/>
      <c r="R2" s="155"/>
      <c r="S2" s="155"/>
      <c r="T2" s="155"/>
      <c r="U2" s="155"/>
      <c r="V2" s="155"/>
      <c r="W2" s="155"/>
      <c r="X2" s="155"/>
      <c r="Y2" s="155"/>
      <c r="Z2" s="108"/>
      <c r="AA2" s="108"/>
      <c r="AB2" s="108"/>
    </row>
    <row r="3" spans="2:28" ht="18.75" x14ac:dyDescent="0.2">
      <c r="B3" s="154" t="s">
        <v>224</v>
      </c>
      <c r="C3" s="60"/>
      <c r="D3" s="60"/>
      <c r="E3" s="60"/>
      <c r="F3" s="60"/>
      <c r="G3" s="60"/>
      <c r="H3" s="60"/>
      <c r="I3" s="60"/>
      <c r="J3" s="60"/>
      <c r="K3" s="60"/>
      <c r="L3" s="60"/>
      <c r="M3" s="60"/>
      <c r="N3" s="60"/>
      <c r="O3" s="60"/>
      <c r="P3" s="60"/>
      <c r="Q3" s="60"/>
      <c r="R3" s="60"/>
      <c r="S3" s="60"/>
      <c r="T3" s="60"/>
      <c r="U3" s="60"/>
      <c r="V3" s="60"/>
      <c r="W3" s="60"/>
      <c r="X3" s="60"/>
      <c r="Y3" s="60"/>
      <c r="Z3" s="60"/>
      <c r="AA3" s="60"/>
      <c r="AB3" s="45"/>
    </row>
    <row r="4" spans="2:28" ht="16.5" thickBot="1" x14ac:dyDescent="0.25">
      <c r="B4" s="460"/>
      <c r="C4" s="460"/>
      <c r="D4" s="460"/>
      <c r="E4" s="473" t="str">
        <f>+Elenco!I6</f>
        <v>1 - con anticipazione</v>
      </c>
      <c r="F4" s="473"/>
      <c r="G4" s="473"/>
      <c r="H4" s="473"/>
      <c r="I4" s="445" t="str">
        <f>IF(E4="","Selezionare","OK")</f>
        <v>OK</v>
      </c>
      <c r="J4" s="445"/>
      <c r="K4" s="445"/>
      <c r="L4" s="59"/>
      <c r="M4" s="59"/>
      <c r="N4" s="59"/>
      <c r="O4" s="59"/>
      <c r="P4" s="59"/>
      <c r="Q4" s="59"/>
      <c r="R4" s="59"/>
      <c r="S4" s="59"/>
      <c r="T4" s="59"/>
      <c r="U4" s="59"/>
      <c r="V4" s="59"/>
      <c r="W4" s="59"/>
      <c r="X4" s="59"/>
      <c r="Y4" s="59"/>
      <c r="Z4" s="59"/>
      <c r="AA4" s="59"/>
      <c r="AB4" s="156"/>
    </row>
    <row r="5" spans="2:28" ht="12" thickBot="1" x14ac:dyDescent="0.25">
      <c r="B5" s="42" t="s">
        <v>4</v>
      </c>
      <c r="C5" s="42" t="s">
        <v>10</v>
      </c>
      <c r="D5" s="43" t="s">
        <v>11</v>
      </c>
      <c r="E5" s="43" t="s">
        <v>12</v>
      </c>
      <c r="F5" s="43" t="s">
        <v>13</v>
      </c>
      <c r="G5" s="43" t="s">
        <v>14</v>
      </c>
      <c r="H5" s="43" t="s">
        <v>15</v>
      </c>
      <c r="I5" s="43" t="s">
        <v>16</v>
      </c>
      <c r="J5" s="43" t="s">
        <v>17</v>
      </c>
      <c r="K5" s="43" t="s">
        <v>18</v>
      </c>
      <c r="L5" s="43" t="s">
        <v>19</v>
      </c>
      <c r="M5" s="43" t="s">
        <v>20</v>
      </c>
      <c r="N5" s="43" t="s">
        <v>21</v>
      </c>
      <c r="O5" s="43" t="s">
        <v>22</v>
      </c>
      <c r="P5" s="43" t="s">
        <v>23</v>
      </c>
      <c r="Q5" s="43" t="s">
        <v>24</v>
      </c>
      <c r="R5" s="43" t="s">
        <v>25</v>
      </c>
      <c r="S5" s="43" t="s">
        <v>26</v>
      </c>
      <c r="T5" s="43" t="s">
        <v>27</v>
      </c>
      <c r="U5" s="43" t="s">
        <v>146</v>
      </c>
      <c r="V5" s="43" t="s">
        <v>147</v>
      </c>
      <c r="W5" s="43" t="s">
        <v>148</v>
      </c>
      <c r="X5" s="43" t="s">
        <v>149</v>
      </c>
      <c r="Y5" s="43" t="s">
        <v>150</v>
      </c>
      <c r="Z5" s="43" t="s">
        <v>151</v>
      </c>
      <c r="AA5" s="44" t="s">
        <v>2</v>
      </c>
      <c r="AB5" s="45"/>
    </row>
    <row r="6" spans="2:28" ht="35.1" customHeight="1" thickBot="1" x14ac:dyDescent="0.25">
      <c r="B6" s="46" t="s">
        <v>38</v>
      </c>
      <c r="C6" s="16">
        <f>+'2'!C63</f>
        <v>0</v>
      </c>
      <c r="D6" s="16">
        <f>+'2'!D63</f>
        <v>0</v>
      </c>
      <c r="E6" s="16">
        <f>+'2'!E63</f>
        <v>0</v>
      </c>
      <c r="F6" s="16">
        <f>+'2'!F63</f>
        <v>0</v>
      </c>
      <c r="G6" s="16">
        <f>+'2'!G63</f>
        <v>0</v>
      </c>
      <c r="H6" s="16">
        <f>+'2'!H63</f>
        <v>0</v>
      </c>
      <c r="I6" s="16">
        <f>+'2'!I63</f>
        <v>0</v>
      </c>
      <c r="J6" s="16">
        <f>+'2'!J63</f>
        <v>0</v>
      </c>
      <c r="K6" s="16">
        <f>+'2'!K63</f>
        <v>0</v>
      </c>
      <c r="L6" s="16">
        <f>+'2'!L63</f>
        <v>0</v>
      </c>
      <c r="M6" s="16">
        <f>+'2'!M63</f>
        <v>0</v>
      </c>
      <c r="N6" s="16">
        <f>+'2'!N63</f>
        <v>0</v>
      </c>
      <c r="O6" s="16">
        <f>+'2'!O63</f>
        <v>0</v>
      </c>
      <c r="P6" s="16">
        <f>+'2'!P63</f>
        <v>0</v>
      </c>
      <c r="Q6" s="16">
        <f>+'2'!Q63</f>
        <v>0</v>
      </c>
      <c r="R6" s="16">
        <f>+'2'!R63</f>
        <v>0</v>
      </c>
      <c r="S6" s="16">
        <f>+'2'!S63</f>
        <v>0</v>
      </c>
      <c r="T6" s="16">
        <f>+'2'!T63</f>
        <v>0</v>
      </c>
      <c r="U6" s="16">
        <f>+'2'!U63</f>
        <v>0</v>
      </c>
      <c r="V6" s="16">
        <f>+'2'!V63</f>
        <v>0</v>
      </c>
      <c r="W6" s="16">
        <f>+'2'!W63</f>
        <v>0</v>
      </c>
      <c r="X6" s="16">
        <f>+'2'!X63</f>
        <v>0</v>
      </c>
      <c r="Y6" s="16">
        <f>+'2'!Y63</f>
        <v>0</v>
      </c>
      <c r="Z6" s="16">
        <f>+'2'!Z63</f>
        <v>0</v>
      </c>
      <c r="AA6" s="100"/>
      <c r="AB6" s="45"/>
    </row>
    <row r="7" spans="2:28" ht="35.1" customHeight="1" thickBot="1" x14ac:dyDescent="0.25">
      <c r="B7" s="46" t="s">
        <v>37</v>
      </c>
      <c r="C7" s="17" t="str">
        <f>IF('2'!$AA$63=0,"",C6/'2'!$AA$63)</f>
        <v/>
      </c>
      <c r="D7" s="17" t="str">
        <f>IF(OR('2'!$AA$63=0,C7=100%,C7=""),"",D6/'2'!$AA$63)</f>
        <v/>
      </c>
      <c r="E7" s="17" t="str">
        <f>IF(OR('2'!$AA$63=0,D7=100%,D7=""),"",E6/'2'!$AA$63)</f>
        <v/>
      </c>
      <c r="F7" s="17" t="str">
        <f>IF(OR('2'!$AA$63=0,E7=100%,E7=""),"",F6/'2'!$AA$63)</f>
        <v/>
      </c>
      <c r="G7" s="17" t="str">
        <f>IF(OR('2'!$AA$63=0,F7=100%,F7=""),"",G6/'2'!$AA$63)</f>
        <v/>
      </c>
      <c r="H7" s="17" t="str">
        <f>IF(OR('2'!$AA$63=0,G7=100%,G7=""),"",H6/'2'!$AA$63)</f>
        <v/>
      </c>
      <c r="I7" s="17" t="str">
        <f>IF(OR('2'!$AA$63=0,H7=100%,H7=""),"",I6/'2'!$AA$63)</f>
        <v/>
      </c>
      <c r="J7" s="17" t="str">
        <f>IF(OR('2'!$AA$63=0,I7=100%,I7=""),"",J6/'2'!$AA$63)</f>
        <v/>
      </c>
      <c r="K7" s="17" t="str">
        <f>IF(OR('2'!$AA$63=0,J7=100%,J7=""),"",K6/'2'!$AA$63)</f>
        <v/>
      </c>
      <c r="L7" s="17" t="str">
        <f>IF(OR('2'!$AA$63=0,K7=100%,K7=""),"",L6/'2'!$AA$63)</f>
        <v/>
      </c>
      <c r="M7" s="17" t="str">
        <f>IF(OR('2'!$AA$63=0,L7=100%,L7=""),"",M6/'2'!$AA$63)</f>
        <v/>
      </c>
      <c r="N7" s="17" t="str">
        <f>IF(OR('2'!$AA$63=0,M7=100%,M7=""),"",N6/'2'!$AA$63)</f>
        <v/>
      </c>
      <c r="O7" s="17" t="str">
        <f>IF(OR('2'!$AA$63=0,N7=100%,N7=""),"",O6/'2'!$AA$63)</f>
        <v/>
      </c>
      <c r="P7" s="17" t="str">
        <f>IF(OR('2'!$AA$63=0,O7=100%,O7=""),"",P6/'2'!$AA$63)</f>
        <v/>
      </c>
      <c r="Q7" s="17" t="str">
        <f>IF(OR('2'!$AA$63=0,P7=100%,P7=""),"",Q6/'2'!$AA$63)</f>
        <v/>
      </c>
      <c r="R7" s="17" t="str">
        <f>IF(OR('2'!$AA$63=0,Q7=100%,Q7=""),"",R6/'2'!$AA$63)</f>
        <v/>
      </c>
      <c r="S7" s="17" t="str">
        <f>IF(OR('2'!$AA$63=0,R7=100%,R7=""),"",S6/'2'!$AA$63)</f>
        <v/>
      </c>
      <c r="T7" s="17" t="str">
        <f>IF(OR('2'!$AA$63=0,S7=100%,S7=""),"",T6/'2'!$AA$63)</f>
        <v/>
      </c>
      <c r="U7" s="17" t="str">
        <f>IF(OR('2'!$AA$63=0,T7=100%,T7=""),"",U6/'2'!$AA$63)</f>
        <v/>
      </c>
      <c r="V7" s="17" t="str">
        <f>IF(OR('2'!$AA$63=0,U7=100%,U7=""),"",V6/'2'!$AA$63)</f>
        <v/>
      </c>
      <c r="W7" s="17" t="str">
        <f>IF(OR('2'!$AA$63=0,V7=100%,V7=""),"",W6/'2'!$AA$63)</f>
        <v/>
      </c>
      <c r="X7" s="17" t="str">
        <f>IF(OR('2'!$AA$63=0,W7=100%,W7=""),"",X6/'2'!$AA$63)</f>
        <v/>
      </c>
      <c r="Y7" s="17" t="str">
        <f>IF(OR('2'!$AA$63=0,X7=100%,X7=""),"",Y6/'2'!$AA$63)</f>
        <v/>
      </c>
      <c r="Z7" s="17" t="str">
        <f>IF(OR('2'!$AA$63=0,Y7=100%,Y7=""),"",Z6/'2'!$AA$63)</f>
        <v/>
      </c>
      <c r="AA7" s="101"/>
      <c r="AB7" s="45"/>
    </row>
    <row r="8" spans="2:28" ht="35.1" customHeight="1" thickBot="1" x14ac:dyDescent="0.25">
      <c r="B8" s="47" t="s">
        <v>55</v>
      </c>
      <c r="C8" s="24" t="str">
        <f ca="1">IF(O19&lt;&gt;"v","",50%*L16)</f>
        <v/>
      </c>
      <c r="D8" s="24"/>
      <c r="E8" s="24"/>
      <c r="F8" s="24"/>
      <c r="G8" s="24"/>
      <c r="H8" s="24"/>
      <c r="I8" s="24"/>
      <c r="J8" s="24"/>
      <c r="K8" s="24"/>
      <c r="L8" s="24"/>
      <c r="M8" s="24"/>
      <c r="N8" s="24"/>
      <c r="O8" s="24" t="str">
        <f ca="1">IF(O19&lt;&gt;"v","",(40%*L16))</f>
        <v/>
      </c>
      <c r="P8" s="24"/>
      <c r="Q8" s="24"/>
      <c r="R8" s="24"/>
      <c r="S8" s="24"/>
      <c r="T8" s="24"/>
      <c r="U8" s="24"/>
      <c r="V8" s="24"/>
      <c r="W8" s="24"/>
      <c r="X8" s="24"/>
      <c r="Y8" s="24"/>
      <c r="Z8" s="24" t="str">
        <f ca="1">IF(O19&lt;&gt;"v","",(10%*L16))</f>
        <v/>
      </c>
      <c r="AA8" s="102">
        <f ca="1">SUM(C8:Z8)</f>
        <v>0</v>
      </c>
      <c r="AB8" s="41" t="str">
        <f ca="1">IF(AND(E4=Elenco!I6,'6'!L16&gt;0,AA8='6'!L16),"OK","Check")</f>
        <v>Check</v>
      </c>
    </row>
    <row r="9" spans="2:28" ht="35.1" hidden="1" customHeight="1" thickBot="1" x14ac:dyDescent="0.25">
      <c r="B9" s="47" t="s">
        <v>56</v>
      </c>
      <c r="C9" s="24" t="str">
        <f>IF(OR($E$4&lt;&gt;"2 - avanzamento lavori",'2'!$AA$6=0),"",IF(AND(C7&gt;=Elenco!L8,C7&lt;Elenco!N8),(Elenco!K8*$K$19),IF(C7=Elenco!P8,$K$19,IF(C7&gt;=Elenco!N8,((Elenco!K8+Elenco!M8)*$K$19),0))))</f>
        <v/>
      </c>
      <c r="D9" s="24" t="str">
        <f>IF(OR($E$4&lt;&gt;"2 - avanzamento lavori",'2'!$AA$6=0),"",IF(AND(D7=Elenco!$P$8,C10=((Elenco!$K$8+Elenco!$M$8)*$K$19)),(Elenco!$O$8*$K$19),IF(AND(D7=Elenco!$P$8,C10=(Elenco!$K$8*$K$19)),((Elenco!$M$8+Elenco!$O$8)*$K$19),IF(AND(D7=Elenco!$P$8,C10=0),$K$19,IF(AND(D7&gt;=Elenco!$N$8,D7&lt;Elenco!$P$8,C10=0),((Elenco!$K$8+Elenco!$M$8)*$K$19),IF(AND(D7&gt;=Elenco!$L$8,D7&lt;Elenco!$N$8,C10&lt;(Elenco!$K$8*$K$19)),(Elenco!$K$8*$K$19),IF(AND(D7&gt;=Elenco!$N$8,D7&lt;Elenco!$P$8,C10=(Elenco!$L$8*$K$19)),(Elenco!$M$8*$K$19),0)))))))</f>
        <v/>
      </c>
      <c r="E9" s="24" t="str">
        <f>IF(OR($E$4&lt;&gt;"2 - avanzamento lavori",'2'!$AA$6=0),"",IF(AND(E7=Elenco!$P$8,D10=((Elenco!$K$8+Elenco!$M$8)*$K$19)),(Elenco!$O$8*$K$19),IF(AND(E7=Elenco!$P$8,D10=(Elenco!$K$8*$K$19)),((Elenco!$M$8+Elenco!$O$8)*$K$19),IF(AND(E7=Elenco!$P$8,D10=0),$K$19,IF(AND(E7&gt;=Elenco!$N$8,E7&lt;Elenco!$P$8,D10=0),((Elenco!$K$8+Elenco!$M$8)*$K$19),IF(AND(E7&gt;=Elenco!$L$8,E7&lt;Elenco!$N$8,D10&lt;(Elenco!$K$8*$K$19)),(Elenco!$K$8*$K$19),IF(AND(E7&gt;=Elenco!$N$8,E7&lt;Elenco!$P$8,D10=(Elenco!$L$8*$K$19)),(Elenco!$M$8*$K$19),0)))))))</f>
        <v/>
      </c>
      <c r="F9" s="24" t="str">
        <f>IF(OR($E$4&lt;&gt;"2 - avanzamento lavori",'2'!$AA$6=0),"",IF(AND(F7=Elenco!$P$8,E10=((Elenco!$K$8+Elenco!$M$8)*$K$19)),(Elenco!$O$8*$K$19),IF(AND(F7=Elenco!$P$8,E10=(Elenco!$K$8*$K$19)),((Elenco!$M$8+Elenco!$O$8)*$K$19),IF(AND(F7=Elenco!$P$8,E10=0),$K$19,IF(AND(F7&gt;=Elenco!$N$8,F7&lt;Elenco!$P$8,E10=0),((Elenco!$K$8+Elenco!$M$8)*$K$19),IF(AND(F7&gt;=Elenco!$L$8,F7&lt;Elenco!$N$8,E10&lt;(Elenco!$K$8*$K$19)),(Elenco!$K$8*$K$19),IF(AND(F7&gt;=Elenco!$N$8,F7&lt;Elenco!$P$8,E10=(Elenco!$L$8*$K$19)),(Elenco!$M$8*$K$19),0)))))))</f>
        <v/>
      </c>
      <c r="G9" s="24" t="str">
        <f>IF(OR($E$4&lt;&gt;"2 - avanzamento lavori",'2'!$AA$6=0),"",IF(AND(G7=Elenco!$P$8,F10=((Elenco!$K$8+Elenco!$M$8)*$K$19)),(Elenco!$O$8*$K$19),IF(AND(G7=Elenco!$P$8,F10=(Elenco!$K$8*$K$19)),((Elenco!$M$8+Elenco!$O$8)*$K$19),IF(AND(G7=Elenco!$P$8,F10=0),$K$19,IF(AND(G7&gt;=Elenco!$N$8,G7&lt;Elenco!$P$8,F10=0),((Elenco!$K$8+Elenco!$M$8)*$K$19),IF(AND(G7&gt;=Elenco!$L$8,G7&lt;Elenco!$N$8,F10&lt;(Elenco!$K$8*$K$19)),(Elenco!$K$8*$K$19),IF(AND(G7&gt;=Elenco!$N$8,G7&lt;Elenco!$P$8,F10=(Elenco!$L$8*$K$19)),(Elenco!$M$8*$K$19),0)))))))</f>
        <v/>
      </c>
      <c r="H9" s="24" t="str">
        <f>IF(OR($E$4&lt;&gt;"2 - avanzamento lavori",'2'!$AA$6=0),"",IF(AND(H7=Elenco!$P$8,G10=((Elenco!$K$8+Elenco!$M$8)*$K$19)),(Elenco!$O$8*$K$19),IF(AND(H7=Elenco!$P$8,G10=(Elenco!$K$8*$K$19)),((Elenco!$M$8+Elenco!$O$8)*$K$19),IF(AND(H7=Elenco!$P$8,G10=0),$K$19,IF(AND(H7&gt;=Elenco!$N$8,H7&lt;Elenco!$P$8,G10=0),((Elenco!$K$8+Elenco!$M$8)*$K$19),IF(AND(H7&gt;=Elenco!$L$8,H7&lt;Elenco!$N$8,G10&lt;(Elenco!$K$8*$K$19)),(Elenco!$K$8*$K$19),IF(AND(H7&gt;=Elenco!$N$8,H7&lt;Elenco!$P$8,G10=(Elenco!$L$8*$K$19)),(Elenco!$M$8*$K$19),0)))))))</f>
        <v/>
      </c>
      <c r="I9" s="24" t="str">
        <f>IF(OR($E$4&lt;&gt;"2 - avanzamento lavori",'2'!$AA$6=0),"",IF(AND(I7=Elenco!$P$8,H10=((Elenco!$K$8+Elenco!$M$8)*$K$19)),(Elenco!$O$8*$K$19),IF(AND(I7=Elenco!$P$8,H10=(Elenco!$K$8*$K$19)),((Elenco!$M$8+Elenco!$O$8)*$K$19),IF(AND(I7=Elenco!$P$8,H10=0),$K$19,IF(AND(I7&gt;=Elenco!$N$8,I7&lt;Elenco!$P$8,H10=0),((Elenco!$K$8+Elenco!$M$8)*$K$19),IF(AND(I7&gt;=Elenco!$L$8,I7&lt;Elenco!$N$8,H10&lt;(Elenco!$K$8*$K$19)),(Elenco!$K$8*$K$19),IF(AND(I7&gt;=Elenco!$N$8,I7&lt;Elenco!$P$8,H10=(Elenco!$L$8*$K$19)),(Elenco!$M$8*$K$19),0)))))))</f>
        <v/>
      </c>
      <c r="J9" s="24" t="str">
        <f>IF(OR($E$4&lt;&gt;"2 - avanzamento lavori",'2'!$AA$6=0),"",IF(AND(J7=Elenco!$P$8,I10=((Elenco!$K$8+Elenco!$M$8)*$K$19)),(Elenco!$O$8*$K$19),IF(AND(J7=Elenco!$P$8,I10=(Elenco!$K$8*$K$19)),((Elenco!$M$8+Elenco!$O$8)*$K$19),IF(AND(J7=Elenco!$P$8,I10=0),$K$19,IF(AND(J7&gt;=Elenco!$N$8,J7&lt;Elenco!$P$8,I10=0),((Elenco!$K$8+Elenco!$M$8)*$K$19),IF(AND(J7&gt;=Elenco!$L$8,J7&lt;Elenco!$N$8,I10&lt;(Elenco!$K$8*$K$19)),(Elenco!$K$8*$K$19),IF(AND(J7&gt;=Elenco!$N$8,J7&lt;Elenco!$P$8,I10=(Elenco!$L$8*$K$19)),(Elenco!$M$8*$K$19),0)))))))</f>
        <v/>
      </c>
      <c r="K9" s="24" t="str">
        <f>IF(OR($E$4&lt;&gt;"2 - avanzamento lavori",'2'!$AA$6=0),"",IF(AND(K7=Elenco!$P$8,J10=((Elenco!$K$8+Elenco!$M$8)*$K$19)),(Elenco!$O$8*$K$19),IF(AND(K7=Elenco!$P$8,J10=(Elenco!$K$8*$K$19)),((Elenco!$M$8+Elenco!$O$8)*$K$19),IF(AND(K7=Elenco!$P$8,J10=0),$K$19,IF(AND(K7&gt;=Elenco!$N$8,K7&lt;Elenco!$P$8,J10=0),((Elenco!$K$8+Elenco!$M$8)*$K$19),IF(AND(K7&gt;=Elenco!$L$8,K7&lt;Elenco!$N$8,J10&lt;(Elenco!$K$8*$K$19)),(Elenco!$K$8*$K$19),IF(AND(K7&gt;=Elenco!$N$8,K7&lt;Elenco!$P$8,J10=(Elenco!$L$8*$K$19)),(Elenco!$M$8*$K$19),0)))))))</f>
        <v/>
      </c>
      <c r="L9" s="24" t="str">
        <f>IF(OR($E$4&lt;&gt;"2 - avanzamento lavori",'2'!$AA$6=0),"",IF(AND(L7=Elenco!$P$8,K10=((Elenco!$K$8+Elenco!$M$8)*$K$19)),(Elenco!$O$8*$K$19),IF(AND(L7=Elenco!$P$8,K10=(Elenco!$K$8*$K$19)),((Elenco!$M$8+Elenco!$O$8)*$K$19),IF(AND(L7=Elenco!$P$8,K10=0),$K$19,IF(AND(L7&gt;=Elenco!$N$8,L7&lt;Elenco!$P$8,K10=0),((Elenco!$K$8+Elenco!$M$8)*$K$19),IF(AND(L7&gt;=Elenco!$L$8,L7&lt;Elenco!$N$8,K10&lt;(Elenco!$K$8*$K$19)),(Elenco!$K$8*$K$19),IF(AND(L7&gt;=Elenco!$N$8,L7&lt;Elenco!$P$8,K10=(Elenco!$L$8*$K$19)),(Elenco!$M$8*$K$19),0)))))))</f>
        <v/>
      </c>
      <c r="M9" s="24" t="str">
        <f>IF(OR($E$4&lt;&gt;"2 - avanzamento lavori",'2'!$AA$6=0),"",IF(AND(M7=Elenco!$P$8,L10=((Elenco!$K$8+Elenco!$M$8)*$K$19)),(Elenco!$O$8*$K$19),IF(AND(M7=Elenco!$P$8,L10=(Elenco!$K$8*$K$19)),((Elenco!$M$8+Elenco!$O$8)*$K$19),IF(AND(M7=Elenco!$P$8,L10=0),$K$19,IF(AND(M7&gt;=Elenco!$N$8,M7&lt;Elenco!$P$8,L10=0),((Elenco!$K$8+Elenco!$M$8)*$K$19),IF(AND(M7&gt;=Elenco!$L$8,M7&lt;Elenco!$N$8,L10&lt;(Elenco!$K$8*$K$19)),(Elenco!$K$8*$K$19),IF(AND(M7&gt;=Elenco!$N$8,M7&lt;Elenco!$P$8,L10=(Elenco!$L$8*$K$19)),(Elenco!$M$8*$K$19),0)))))))</f>
        <v/>
      </c>
      <c r="N9" s="24" t="str">
        <f>IF(OR($E$4&lt;&gt;"2 - avanzamento lavori",'2'!$AA$6=0),"",IF(AND(N7=Elenco!$P$8,M10=((Elenco!$K$8+Elenco!$M$8)*$K$19)),(Elenco!$O$8*$K$19),IF(AND(N7=Elenco!$P$8,M10=(Elenco!$K$8*$K$19)),((Elenco!$M$8+Elenco!$O$8)*$K$19),IF(AND(N7=Elenco!$P$8,M10=0),$K$19,IF(AND(N7&gt;=Elenco!$N$8,N7&lt;Elenco!$P$8,M10=0),((Elenco!$K$8+Elenco!$M$8)*$K$19),IF(AND(N7&gt;=Elenco!$L$8,N7&lt;Elenco!$N$8,M10&lt;(Elenco!$K$8*$K$19)),(Elenco!$K$8*$K$19),IF(AND(N7&gt;=Elenco!$N$8,N7&lt;Elenco!$P$8,M10=(Elenco!$L$8*$K$19)),(Elenco!$M$8*$K$19),0)))))))</f>
        <v/>
      </c>
      <c r="O9" s="24" t="str">
        <f>IF(OR($E$4&lt;&gt;"2 - avanzamento lavori",'2'!$AA$6=0),"",IF(AND(O7=Elenco!$P$8,N10=((Elenco!$K$8+Elenco!$M$8)*$K$19)),(Elenco!$O$8*$K$19),IF(AND(O7=Elenco!$P$8,N10=(Elenco!$K$8*$K$19)),((Elenco!$M$8+Elenco!$O$8)*$K$19),IF(AND(O7=Elenco!$P$8,N10=0),$K$19,IF(AND(O7&gt;=Elenco!$N$8,O7&lt;Elenco!$P$8,N10=0),((Elenco!$K$8+Elenco!$M$8)*$K$19),IF(AND(O7&gt;=Elenco!$L$8,O7&lt;Elenco!$N$8,N10&lt;(Elenco!$K$8*$K$19)),(Elenco!$K$8*$K$19),IF(AND(O7&gt;=Elenco!$N$8,O7&lt;Elenco!$P$8,N10=(Elenco!$L$8*$K$19)),(Elenco!$M$8*$K$19),0)))))))</f>
        <v/>
      </c>
      <c r="P9" s="24" t="str">
        <f>IF(OR($E$4&lt;&gt;"2 - avanzamento lavori",'2'!$AA$6=0),"",IF(AND(P7=Elenco!$P$8,O10=((Elenco!$K$8+Elenco!$M$8)*$K$19)),(Elenco!$O$8*$K$19),IF(AND(P7=Elenco!$P$8,O10=(Elenco!$K$8*$K$19)),((Elenco!$M$8+Elenco!$O$8)*$K$19),IF(AND(P7=Elenco!$P$8,O10=0),$K$19,IF(AND(P7&gt;=Elenco!$N$8,P7&lt;Elenco!$P$8,O10=0),((Elenco!$K$8+Elenco!$M$8)*$K$19),IF(AND(P7&gt;=Elenco!$L$8,P7&lt;Elenco!$N$8,O10&lt;(Elenco!$K$8*$K$19)),(Elenco!$K$8*$K$19),IF(AND(P7&gt;=Elenco!$N$8,P7&lt;Elenco!$P$8,O10=(Elenco!$L$8*$K$19)),(Elenco!$M$8*$K$19),0)))))))</f>
        <v/>
      </c>
      <c r="Q9" s="24" t="str">
        <f>IF(OR($E$4&lt;&gt;"2 - avanzamento lavori",'2'!$AA$6=0),"",IF(AND(Q7=Elenco!$P$8,P10=((Elenco!$K$8+Elenco!$M$8)*$K$19)),(Elenco!$O$8*$K$19),IF(AND(Q7=Elenco!$P$8,P10=(Elenco!$K$8*$K$19)),((Elenco!$M$8+Elenco!$O$8)*$K$19),IF(AND(Q7=Elenco!$P$8,P10=0),$K$19,IF(AND(Q7&gt;=Elenco!$N$8,Q7&lt;Elenco!$P$8,P10=0),((Elenco!$K$8+Elenco!$M$8)*$K$19),IF(AND(Q7&gt;=Elenco!$L$8,Q7&lt;Elenco!$N$8,P10&lt;(Elenco!$K$8*$K$19)),(Elenco!$K$8*$K$19),IF(AND(Q7&gt;=Elenco!$N$8,Q7&lt;Elenco!$P$8,P10=(Elenco!$L$8*$K$19)),(Elenco!$M$8*$K$19),0)))))))</f>
        <v/>
      </c>
      <c r="R9" s="24" t="str">
        <f>IF(OR($E$4&lt;&gt;"2 - avanzamento lavori",'2'!$AA$6=0),"",IF(AND(R7=Elenco!$P$8,Q10=((Elenco!$K$8+Elenco!$M$8)*$K$19)),(Elenco!$O$8*$K$19),IF(AND(R7=Elenco!$P$8,Q10=(Elenco!$K$8*$K$19)),((Elenco!$M$8+Elenco!$O$8)*$K$19),IF(AND(R7=Elenco!$P$8,Q10=0),$K$19,IF(AND(R7&gt;=Elenco!$N$8,R7&lt;Elenco!$P$8,Q10=0),((Elenco!$K$8+Elenco!$M$8)*$K$19),IF(AND(R7&gt;=Elenco!$L$8,R7&lt;Elenco!$N$8,Q10&lt;(Elenco!$K$8*$K$19)),(Elenco!$K$8*$K$19),IF(AND(R7&gt;=Elenco!$N$8,R7&lt;Elenco!$P$8,Q10=(Elenco!$L$8*$K$19)),(Elenco!$M$8*$K$19),0)))))))</f>
        <v/>
      </c>
      <c r="S9" s="24" t="str">
        <f>IF(OR($E$4&lt;&gt;"2 - avanzamento lavori",'2'!$AA$6=0),"",IF(AND(S7=Elenco!$P$8,R10=((Elenco!$K$8+Elenco!$M$8)*$K$19)),(Elenco!$O$8*$K$19),IF(AND(S7=Elenco!$P$8,R10=(Elenco!$K$8*$K$19)),((Elenco!$M$8+Elenco!$O$8)*$K$19),IF(AND(S7=Elenco!$P$8,R10=0),$K$19,IF(AND(S7&gt;=Elenco!$N$8,S7&lt;Elenco!$P$8,R10=0),((Elenco!$K$8+Elenco!$M$8)*$K$19),IF(AND(S7&gt;=Elenco!$L$8,S7&lt;Elenco!$N$8,R10&lt;(Elenco!$K$8*$K$19)),(Elenco!$K$8*$K$19),IF(AND(S7&gt;=Elenco!$N$8,S7&lt;Elenco!$P$8,R10=(Elenco!$L$8*$K$19)),(Elenco!$M$8*$K$19),0)))))))</f>
        <v/>
      </c>
      <c r="T9" s="24" t="str">
        <f>IF(OR($E$4&lt;&gt;"2 - avanzamento lavori",'2'!$AA$6=0),"",IF(AND(T7=Elenco!$P$8,S10=((Elenco!$K$8+Elenco!$M$8)*$K$19)),(Elenco!$O$8*$K$19),IF(AND(T7=Elenco!$P$8,S10=(Elenco!$K$8*$K$19)),((Elenco!$M$8+Elenco!$O$8)*$K$19),IF(AND(T7=Elenco!$P$8,S10=0),$K$19,IF(AND(T7&gt;=Elenco!$N$8,T7&lt;Elenco!$P$8,S10=0),((Elenco!$K$8+Elenco!$M$8)*$K$19),IF(AND(T7&gt;=Elenco!$L$8,T7&lt;Elenco!$N$8,S10&lt;(Elenco!$K$8*$K$19)),(Elenco!$K$8*$K$19),IF(AND(T7&gt;=Elenco!$N$8,T7&lt;Elenco!$P$8,S10=(Elenco!$L$8*$K$19)),(Elenco!$M$8*$K$19),0)))))))</f>
        <v/>
      </c>
      <c r="U9" s="24" t="str">
        <f>IF(OR($E$4&lt;&gt;"2 - avanzamento lavori",'2'!$AA$6=0),"",IF(AND(U7=Elenco!$P$8,T10=((Elenco!$K$8+Elenco!$M$8)*$K$19)),(Elenco!$O$8*$K$19),IF(AND(U7=Elenco!$P$8,T10=(Elenco!$K$8*$K$19)),((Elenco!$M$8+Elenco!$O$8)*$K$19),IF(AND(U7=Elenco!$P$8,T10=0),$K$19,IF(AND(U7&gt;=Elenco!$N$8,U7&lt;Elenco!$P$8,T10=0),((Elenco!$K$8+Elenco!$M$8)*$K$19),IF(AND(U7&gt;=Elenco!$L$8,U7&lt;Elenco!$N$8,T10&lt;(Elenco!$K$8*$K$19)),(Elenco!$K$8*$K$19),IF(AND(U7&gt;=Elenco!$N$8,U7&lt;Elenco!$P$8,T10=(Elenco!$L$8*$K$19)),(Elenco!$M$8*$K$19),0)))))))</f>
        <v/>
      </c>
      <c r="V9" s="24" t="str">
        <f>IF(OR($E$4&lt;&gt;"2 - avanzamento lavori",'2'!$AA$6=0),"",IF(AND(V7=Elenco!$P$8,U10=((Elenco!$K$8+Elenco!$M$8)*$K$19)),(Elenco!$O$8*$K$19),IF(AND(V7=Elenco!$P$8,U10=(Elenco!$K$8*$K$19)),((Elenco!$M$8+Elenco!$O$8)*$K$19),IF(AND(V7=Elenco!$P$8,U10=0),$K$19,IF(AND(V7&gt;=Elenco!$N$8,V7&lt;Elenco!$P$8,U10=0),((Elenco!$K$8+Elenco!$M$8)*$K$19),IF(AND(V7&gt;=Elenco!$L$8,V7&lt;Elenco!$N$8,U10&lt;(Elenco!$K$8*$K$19)),(Elenco!$K$8*$K$19),IF(AND(V7&gt;=Elenco!$N$8,V7&lt;Elenco!$P$8,U10=(Elenco!$L$8*$K$19)),(Elenco!$M$8*$K$19),0)))))))</f>
        <v/>
      </c>
      <c r="W9" s="24" t="str">
        <f>IF(OR($E$4&lt;&gt;"2 - avanzamento lavori",'2'!$AA$6=0),"",IF(AND(W7=Elenco!$P$8,V10=((Elenco!$K$8+Elenco!$M$8)*$K$19)),(Elenco!$O$8*$K$19),IF(AND(W7=Elenco!$P$8,V10=(Elenco!$K$8*$K$19)),((Elenco!$M$8+Elenco!$O$8)*$K$19),IF(AND(W7=Elenco!$P$8,V10=0),$K$19,IF(AND(W7&gt;=Elenco!$N$8,W7&lt;Elenco!$P$8,V10=0),((Elenco!$K$8+Elenco!$M$8)*$K$19),IF(AND(W7&gt;=Elenco!$L$8,W7&lt;Elenco!$N$8,V10&lt;(Elenco!$K$8*$K$19)),(Elenco!$K$8*$K$19),IF(AND(W7&gt;=Elenco!$N$8,W7&lt;Elenco!$P$8,V10=(Elenco!$L$8*$K$19)),(Elenco!$M$8*$K$19),0)))))))</f>
        <v/>
      </c>
      <c r="X9" s="24" t="str">
        <f>IF(OR($E$4&lt;&gt;"2 - avanzamento lavori",'2'!$AA$6=0),"",IF(AND(X7=Elenco!$P$8,W10=((Elenco!$K$8+Elenco!$M$8)*$K$19)),(Elenco!$O$8*$K$19),IF(AND(X7=Elenco!$P$8,W10=(Elenco!$K$8*$K$19)),((Elenco!$M$8+Elenco!$O$8)*$K$19),IF(AND(X7=Elenco!$P$8,W10=0),$K$19,IF(AND(X7&gt;=Elenco!$N$8,X7&lt;Elenco!$P$8,W10=0),((Elenco!$K$8+Elenco!$M$8)*$K$19),IF(AND(X7&gt;=Elenco!$L$8,X7&lt;Elenco!$N$8,W10&lt;(Elenco!$K$8*$K$19)),(Elenco!$K$8*$K$19),IF(AND(X7&gt;=Elenco!$N$8,X7&lt;Elenco!$P$8,W10=(Elenco!$L$8*$K$19)),(Elenco!$M$8*$K$19),0)))))))</f>
        <v/>
      </c>
      <c r="Y9" s="24" t="str">
        <f>IF(OR($E$4&lt;&gt;"2 - avanzamento lavori",'2'!$AA$6=0),"",IF(AND(Y7=Elenco!$P$8,X10=((Elenco!$K$8+Elenco!$M$8)*$K$19)),(Elenco!$O$8*$K$19),IF(AND(Y7=Elenco!$P$8,X10=(Elenco!$K$8*$K$19)),((Elenco!$M$8+Elenco!$O$8)*$K$19),IF(AND(Y7=Elenco!$P$8,X10=0),$K$19,IF(AND(Y7&gt;=Elenco!$N$8,Y7&lt;Elenco!$P$8,X10=0),((Elenco!$K$8+Elenco!$M$8)*$K$19),IF(AND(Y7&gt;=Elenco!$L$8,Y7&lt;Elenco!$N$8,X10&lt;(Elenco!$K$8*$K$19)),(Elenco!$K$8*$K$19),IF(AND(Y7&gt;=Elenco!$N$8,Y7&lt;Elenco!$P$8,X10=(Elenco!$L$8*$K$19)),(Elenco!$M$8*$K$19),0)))))))</f>
        <v/>
      </c>
      <c r="Z9" s="24" t="str">
        <f>IF(OR($E$4&lt;&gt;"2 - avanzamento lavori",'2'!$AA$6=0),"",IF(AND(Z7=Elenco!$P$8,Y10=((Elenco!$K$8+Elenco!$M$8)*$K$19)),(Elenco!$O$8*$K$19),IF(AND(Z7=Elenco!$P$8,Y10=(Elenco!$K$8*$K$19)),((Elenco!$M$8+Elenco!$O$8)*$K$19),IF(AND(Z7=Elenco!$P$8,Y10=0),$K$19,IF(AND(Z7&gt;=Elenco!$N$8,Z7&lt;Elenco!$P$8,Y10=0),((Elenco!$K$8+Elenco!$M$8)*$K$19),IF(AND(Z7&gt;=Elenco!$L$8,Z7&lt;Elenco!$N$8,Y10&lt;(Elenco!$K$8*$K$19)),(Elenco!$K$8*$K$19),IF(AND(Z7&gt;=Elenco!$N$8,Z7&lt;Elenco!$P$8,Y10=(Elenco!$L$8*$K$19)),(Elenco!$M$8*$K$19),0)))))))</f>
        <v/>
      </c>
      <c r="AA9" s="102">
        <f>SUM(C9:Z9)</f>
        <v>0</v>
      </c>
      <c r="AB9" s="41" t="str">
        <f>IF(E4=Elenco!I6,"",IF(AND(E4=Elenco!I7,L16&gt;0,AA9=L16),"OK","Check"))</f>
        <v/>
      </c>
    </row>
    <row r="10" spans="2:28" ht="35.1" customHeight="1" thickBot="1" x14ac:dyDescent="0.25">
      <c r="B10" s="48" t="s">
        <v>39</v>
      </c>
      <c r="C10" s="10">
        <f ca="1">IF(C8&lt;&gt;"",C8,IF(C9&lt;&gt;"",C9,0))</f>
        <v>0</v>
      </c>
      <c r="D10" s="10">
        <f t="shared" ref="D10:S10" si="0">IF(D8&lt;&gt;"",(D8+C10),IF(D9&lt;&gt;"",(D9+C10),0))</f>
        <v>0</v>
      </c>
      <c r="E10" s="10">
        <f t="shared" si="0"/>
        <v>0</v>
      </c>
      <c r="F10" s="10">
        <f t="shared" si="0"/>
        <v>0</v>
      </c>
      <c r="G10" s="10">
        <f t="shared" si="0"/>
        <v>0</v>
      </c>
      <c r="H10" s="10">
        <f t="shared" si="0"/>
        <v>0</v>
      </c>
      <c r="I10" s="10">
        <f t="shared" si="0"/>
        <v>0</v>
      </c>
      <c r="J10" s="10">
        <f t="shared" si="0"/>
        <v>0</v>
      </c>
      <c r="K10" s="10">
        <f t="shared" si="0"/>
        <v>0</v>
      </c>
      <c r="L10" s="10">
        <f t="shared" si="0"/>
        <v>0</v>
      </c>
      <c r="M10" s="10">
        <f t="shared" si="0"/>
        <v>0</v>
      </c>
      <c r="N10" s="10">
        <f t="shared" si="0"/>
        <v>0</v>
      </c>
      <c r="O10" s="10">
        <f t="shared" ca="1" si="0"/>
        <v>0</v>
      </c>
      <c r="P10" s="10">
        <f t="shared" si="0"/>
        <v>0</v>
      </c>
      <c r="Q10" s="10">
        <f t="shared" si="0"/>
        <v>0</v>
      </c>
      <c r="R10" s="10">
        <f t="shared" si="0"/>
        <v>0</v>
      </c>
      <c r="S10" s="10">
        <f t="shared" si="0"/>
        <v>0</v>
      </c>
      <c r="T10" s="10">
        <f t="shared" ref="T10" si="1">IF(T8&lt;&gt;"",(T8+S10),IF(T9&lt;&gt;"",(T9+S10),0))</f>
        <v>0</v>
      </c>
      <c r="U10" s="10">
        <f t="shared" ref="U10" si="2">IF(U8&lt;&gt;"",(U8+T10),IF(U9&lt;&gt;"",(U9+T10),0))</f>
        <v>0</v>
      </c>
      <c r="V10" s="10">
        <f t="shared" ref="V10" si="3">IF(V8&lt;&gt;"",(V8+U10),IF(V9&lt;&gt;"",(V9+U10),0))</f>
        <v>0</v>
      </c>
      <c r="W10" s="10">
        <f t="shared" ref="W10" si="4">IF(W8&lt;&gt;"",(W8+V10),IF(W9&lt;&gt;"",(W9+V10),0))</f>
        <v>0</v>
      </c>
      <c r="X10" s="10">
        <f t="shared" ref="X10" si="5">IF(X8&lt;&gt;"",(X8+W10),IF(X9&lt;&gt;"",(X9+W10),0))</f>
        <v>0</v>
      </c>
      <c r="Y10" s="10">
        <f t="shared" ref="Y10" si="6">IF(Y8&lt;&gt;"",(Y8+X10),IF(Y9&lt;&gt;"",(Y9+X10),0))</f>
        <v>0</v>
      </c>
      <c r="Z10" s="10">
        <f t="shared" ref="Z10" ca="1" si="7">IF(Z8&lt;&gt;"",(Z8+Y10),IF(Z9&lt;&gt;"",(Z9+Y10),0))</f>
        <v>0</v>
      </c>
      <c r="AA10" s="103"/>
      <c r="AB10" s="45"/>
    </row>
    <row r="11" spans="2:28" x14ac:dyDescent="0.2">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row>
    <row r="12" spans="2:28" ht="16.5" thickBot="1" x14ac:dyDescent="0.25">
      <c r="B12" s="474" t="s">
        <v>225</v>
      </c>
      <c r="C12" s="474"/>
      <c r="D12" s="474"/>
      <c r="E12" s="474"/>
      <c r="F12" s="474"/>
      <c r="G12" s="474"/>
      <c r="H12" s="474"/>
      <c r="I12" s="474"/>
      <c r="J12" s="474"/>
      <c r="K12" s="474"/>
      <c r="L12" s="474"/>
      <c r="M12" s="474"/>
      <c r="N12" s="474"/>
      <c r="O12" s="45"/>
      <c r="P12" s="45"/>
      <c r="Q12" s="45"/>
      <c r="R12" s="45"/>
      <c r="S12" s="45"/>
      <c r="T12" s="45"/>
      <c r="U12" s="45"/>
      <c r="V12" s="45"/>
      <c r="W12" s="45"/>
      <c r="X12" s="45"/>
      <c r="Y12" s="45"/>
      <c r="Z12" s="45"/>
      <c r="AA12" s="45"/>
      <c r="AB12" s="45"/>
    </row>
    <row r="13" spans="2:28" ht="62.25" customHeight="1" x14ac:dyDescent="0.2">
      <c r="B13" s="456" t="str">
        <f>'1'!B3</f>
        <v>Denominazione del Soggetto richiedente il contributo</v>
      </c>
      <c r="C13" s="428">
        <f>'1'!C3</f>
        <v>0</v>
      </c>
      <c r="D13" s="428" t="str">
        <f>'1'!D3</f>
        <v>Tipologia Beneficiario</v>
      </c>
      <c r="E13" s="458" t="str">
        <f>'1'!G3</f>
        <v>Controllo</v>
      </c>
      <c r="F13" s="428" t="s">
        <v>58</v>
      </c>
      <c r="G13" s="428"/>
      <c r="H13" s="428"/>
      <c r="I13" s="157" t="s">
        <v>9</v>
      </c>
      <c r="J13" s="157" t="s">
        <v>75</v>
      </c>
      <c r="K13" s="157" t="s">
        <v>105</v>
      </c>
      <c r="L13" s="414" t="s">
        <v>198</v>
      </c>
      <c r="M13" s="414"/>
      <c r="N13" s="415"/>
      <c r="O13" s="45"/>
      <c r="P13" s="45"/>
      <c r="Q13" s="45"/>
      <c r="R13" s="45"/>
      <c r="S13" s="45"/>
      <c r="T13" s="45"/>
      <c r="U13" s="45"/>
      <c r="V13" s="45"/>
      <c r="W13" s="45"/>
      <c r="X13" s="45"/>
      <c r="Y13" s="45"/>
      <c r="Z13" s="45"/>
      <c r="AA13" s="45"/>
      <c r="AB13" s="45"/>
    </row>
    <row r="14" spans="2:28" ht="12.75" thickBot="1" x14ac:dyDescent="0.25">
      <c r="B14" s="457">
        <f>'1'!B4</f>
        <v>0</v>
      </c>
      <c r="C14" s="429">
        <f>'1'!C4</f>
        <v>0</v>
      </c>
      <c r="D14" s="429">
        <f>'1'!D4</f>
        <v>0</v>
      </c>
      <c r="E14" s="459">
        <f>'1'!G4</f>
        <v>0</v>
      </c>
      <c r="F14" s="429"/>
      <c r="G14" s="429"/>
      <c r="H14" s="429"/>
      <c r="I14" s="193" t="s">
        <v>6</v>
      </c>
      <c r="J14" s="158"/>
      <c r="K14" s="193" t="s">
        <v>6</v>
      </c>
      <c r="L14" s="416" t="s">
        <v>6</v>
      </c>
      <c r="M14" s="416"/>
      <c r="N14" s="417"/>
      <c r="O14" s="45"/>
      <c r="P14" s="45"/>
      <c r="Q14" s="45"/>
      <c r="R14" s="45"/>
      <c r="S14" s="45"/>
      <c r="T14" s="45"/>
      <c r="U14" s="45"/>
      <c r="V14" s="45"/>
      <c r="W14" s="45"/>
      <c r="X14" s="45"/>
      <c r="Y14" s="45"/>
      <c r="Z14" s="45"/>
      <c r="AA14" s="45"/>
      <c r="AB14" s="45"/>
    </row>
    <row r="15" spans="2:28" ht="14.1" customHeight="1" thickBot="1" x14ac:dyDescent="0.25">
      <c r="B15" s="461" t="str">
        <f>IF('1'!B6="","",'1'!B6)</f>
        <v/>
      </c>
      <c r="C15" s="462"/>
      <c r="D15" s="467" t="str">
        <f>'1'!D6</f>
        <v>Organismo di Ricerca - Università</v>
      </c>
      <c r="E15" s="470" t="str">
        <f>'1'!G6</f>
        <v>Compilare i campi bianchi</v>
      </c>
      <c r="F15" s="430"/>
      <c r="G15" s="431"/>
      <c r="H15" s="431"/>
      <c r="I15" s="431"/>
      <c r="J15" s="431"/>
      <c r="K15" s="431"/>
      <c r="L15" s="431"/>
      <c r="M15" s="431"/>
      <c r="N15" s="432"/>
      <c r="O15" s="45"/>
      <c r="P15" s="45"/>
      <c r="Q15" s="45"/>
      <c r="R15" s="45"/>
      <c r="S15" s="45"/>
      <c r="T15" s="45"/>
      <c r="U15" s="45"/>
      <c r="V15" s="45"/>
      <c r="W15" s="45"/>
      <c r="X15" s="45"/>
      <c r="Y15" s="45"/>
      <c r="Z15" s="45"/>
      <c r="AA15" s="45"/>
      <c r="AB15" s="45"/>
    </row>
    <row r="16" spans="2:28" ht="14.1" customHeight="1" x14ac:dyDescent="0.2">
      <c r="B16" s="463"/>
      <c r="C16" s="464"/>
      <c r="D16" s="468" t="e">
        <f>#REF!</f>
        <v>#REF!</v>
      </c>
      <c r="E16" s="471" t="e">
        <f>#REF!</f>
        <v>#REF!</v>
      </c>
      <c r="F16" s="433" t="s">
        <v>58</v>
      </c>
      <c r="G16" s="434"/>
      <c r="H16" s="435"/>
      <c r="I16" s="447" t="str">
        <f>IF(AND('1'!E74="OK",'2'!F3="OK"),'1'!C73,"")</f>
        <v/>
      </c>
      <c r="J16" s="450" t="str">
        <f>IF(I16="","",100%)</f>
        <v/>
      </c>
      <c r="K16" s="453" t="str">
        <f>IF(OR(I16="",J16=""),"",J16*I16)</f>
        <v/>
      </c>
      <c r="L16" s="418" t="str">
        <f>IF(Anagrafica!B47&lt;&gt;"OK","Rivedere Anagrafica",IF(Progetto!F23&lt;&gt;"OK","Completare descrizione progetto",IF('1'!E74&lt;&gt;"OK","Rivedere Foglio 1",IF('2'!F3&lt;&gt;"OK","Rivedere Foglio 2",IF('3_WP1'!K57&lt;&gt;"OK","Rivedere Foglio 3_WP1",IF(K19&gt;0,K19))))))</f>
        <v>Rivedere Anagrafica</v>
      </c>
      <c r="M16" s="419"/>
      <c r="N16" s="420"/>
      <c r="O16" s="45"/>
      <c r="P16" s="45"/>
      <c r="Q16" s="45"/>
      <c r="R16" s="45"/>
      <c r="S16" s="45"/>
      <c r="T16" s="45"/>
      <c r="U16" s="45"/>
      <c r="V16" s="45"/>
      <c r="W16" s="45"/>
      <c r="X16" s="45"/>
      <c r="Y16" s="45"/>
      <c r="Z16" s="45"/>
      <c r="AA16" s="45"/>
      <c r="AB16" s="45"/>
    </row>
    <row r="17" spans="2:28" ht="14.1" customHeight="1" x14ac:dyDescent="0.2">
      <c r="B17" s="463"/>
      <c r="C17" s="464"/>
      <c r="D17" s="468" t="e">
        <f>#REF!</f>
        <v>#REF!</v>
      </c>
      <c r="E17" s="471" t="e">
        <f>#REF!</f>
        <v>#REF!</v>
      </c>
      <c r="F17" s="436"/>
      <c r="G17" s="437"/>
      <c r="H17" s="438"/>
      <c r="I17" s="448"/>
      <c r="J17" s="451"/>
      <c r="K17" s="454"/>
      <c r="L17" s="421"/>
      <c r="M17" s="422"/>
      <c r="N17" s="423"/>
      <c r="O17" s="45"/>
      <c r="P17" s="45"/>
      <c r="Q17" s="45"/>
      <c r="R17" s="45"/>
      <c r="S17" s="45"/>
      <c r="T17" s="45"/>
      <c r="U17" s="45"/>
      <c r="V17" s="45"/>
      <c r="W17" s="45"/>
      <c r="X17" s="45"/>
      <c r="Y17" s="45"/>
      <c r="Z17" s="45"/>
      <c r="AA17" s="45"/>
      <c r="AB17" s="45"/>
    </row>
    <row r="18" spans="2:28" ht="14.1" customHeight="1" x14ac:dyDescent="0.2">
      <c r="B18" s="463"/>
      <c r="C18" s="464"/>
      <c r="D18" s="468" t="e">
        <f>#REF!</f>
        <v>#REF!</v>
      </c>
      <c r="E18" s="471" t="e">
        <f>#REF!</f>
        <v>#REF!</v>
      </c>
      <c r="F18" s="439"/>
      <c r="G18" s="440"/>
      <c r="H18" s="441"/>
      <c r="I18" s="449"/>
      <c r="J18" s="451"/>
      <c r="K18" s="455"/>
      <c r="L18" s="421"/>
      <c r="M18" s="422"/>
      <c r="N18" s="423"/>
      <c r="O18" s="45"/>
      <c r="P18" s="45"/>
      <c r="Q18" s="45"/>
      <c r="R18" s="45"/>
      <c r="S18" s="45"/>
      <c r="T18" s="45"/>
      <c r="U18" s="45"/>
      <c r="V18" s="45"/>
      <c r="W18" s="45"/>
      <c r="X18" s="45"/>
      <c r="Y18" s="45"/>
      <c r="Z18" s="45"/>
      <c r="AA18" s="45"/>
      <c r="AB18" s="45"/>
    </row>
    <row r="19" spans="2:28" ht="14.1" customHeight="1" thickBot="1" x14ac:dyDescent="0.25">
      <c r="B19" s="465"/>
      <c r="C19" s="466"/>
      <c r="D19" s="469" t="e">
        <f>#REF!</f>
        <v>#REF!</v>
      </c>
      <c r="E19" s="472" t="e">
        <f>#REF!</f>
        <v>#REF!</v>
      </c>
      <c r="F19" s="442" t="s">
        <v>2</v>
      </c>
      <c r="G19" s="443"/>
      <c r="H19" s="444"/>
      <c r="I19" s="84">
        <f>SUM(I16:I18)</f>
        <v>0</v>
      </c>
      <c r="J19" s="452"/>
      <c r="K19" s="85">
        <f>SUM(K16:K18)</f>
        <v>0</v>
      </c>
      <c r="L19" s="424"/>
      <c r="M19" s="425"/>
      <c r="N19" s="426"/>
      <c r="O19" s="234" t="str">
        <f ca="1">CELL("tipo",L16)</f>
        <v>l</v>
      </c>
      <c r="P19" s="45"/>
      <c r="Q19" s="45"/>
      <c r="R19" s="45"/>
      <c r="S19" s="45"/>
      <c r="T19" s="45"/>
      <c r="U19" s="45"/>
      <c r="V19" s="45"/>
      <c r="W19" s="45"/>
      <c r="X19" s="45"/>
      <c r="Y19" s="45"/>
      <c r="Z19" s="45"/>
      <c r="AA19" s="45"/>
      <c r="AB19" s="45"/>
    </row>
    <row r="20" spans="2:28" ht="45.75" customHeight="1" x14ac:dyDescent="0.2">
      <c r="B20" s="427" t="s">
        <v>211</v>
      </c>
      <c r="C20" s="427"/>
      <c r="D20" s="427"/>
      <c r="E20" s="427"/>
      <c r="F20" s="427"/>
      <c r="G20" s="427"/>
      <c r="H20" s="427"/>
      <c r="I20" s="427"/>
      <c r="J20" s="427"/>
      <c r="K20" s="427"/>
      <c r="L20" s="427"/>
      <c r="M20" s="427"/>
      <c r="N20" s="427"/>
      <c r="O20" s="45"/>
      <c r="P20" s="45"/>
      <c r="Q20" s="45"/>
      <c r="R20" s="45"/>
      <c r="S20" s="45"/>
      <c r="T20" s="45"/>
      <c r="U20" s="45"/>
      <c r="V20" s="45"/>
      <c r="W20" s="45"/>
      <c r="X20" s="45"/>
      <c r="Y20" s="45"/>
      <c r="Z20" s="45"/>
      <c r="AA20" s="45"/>
      <c r="AB20" s="45"/>
    </row>
  </sheetData>
  <sheetProtection algorithmName="SHA-512" hashValue="QVm2CWATxwWcUbJMysRPsh6lhyD7uzBsIpmhB1Jn7dmJbBQIStW3vd25HMOEp9bMxpkdB6ozIHm63IY/SsC9Fw==" saltValue="Yj3gXmOrmD7p9f/b4tc2KQ==" spinCount="100000" sheet="1" formatColumns="0" formatRows="0"/>
  <mergeCells count="22">
    <mergeCell ref="B4:D4"/>
    <mergeCell ref="E4:H4"/>
    <mergeCell ref="I4:K4"/>
    <mergeCell ref="B11:AB11"/>
    <mergeCell ref="B12:N12"/>
    <mergeCell ref="B13:C14"/>
    <mergeCell ref="D13:D14"/>
    <mergeCell ref="E13:E14"/>
    <mergeCell ref="F13:H14"/>
    <mergeCell ref="L13:N13"/>
    <mergeCell ref="L14:N14"/>
    <mergeCell ref="B20:N20"/>
    <mergeCell ref="B15:C19"/>
    <mergeCell ref="D15:D19"/>
    <mergeCell ref="E15:E19"/>
    <mergeCell ref="F15:N15"/>
    <mergeCell ref="F16:H18"/>
    <mergeCell ref="I16:I18"/>
    <mergeCell ref="J16:J19"/>
    <mergeCell ref="K16:K18"/>
    <mergeCell ref="L16:N19"/>
    <mergeCell ref="F19:H19"/>
  </mergeCells>
  <phoneticPr fontId="13" type="noConversion"/>
  <conditionalFormatting sqref="AB8">
    <cfRule type="containsText" dxfId="26" priority="12" operator="containsText" text="CHECK">
      <formula>NOT(ISERROR(SEARCH("CHECK",AB8)))</formula>
    </cfRule>
    <cfRule type="containsText" dxfId="25" priority="13" operator="containsText" text="ok">
      <formula>NOT(ISERROR(SEARCH("ok",AB8)))</formula>
    </cfRule>
  </conditionalFormatting>
  <conditionalFormatting sqref="C8:Z9">
    <cfRule type="cellIs" dxfId="24" priority="16" operator="equal">
      <formula>0</formula>
    </cfRule>
  </conditionalFormatting>
  <conditionalFormatting sqref="I4">
    <cfRule type="containsText" dxfId="23" priority="14" operator="containsText" text="OK">
      <formula>NOT(ISERROR(SEARCH("OK",I4)))</formula>
    </cfRule>
    <cfRule type="containsText" dxfId="22" priority="15" operator="containsText" text="Selezionare">
      <formula>NOT(ISERROR(SEARCH("Selezionare",I4)))</formula>
    </cfRule>
  </conditionalFormatting>
  <conditionalFormatting sqref="E15:E19">
    <cfRule type="containsText" dxfId="21" priority="10" operator="containsText" text="OK">
      <formula>NOT(ISERROR(SEARCH("OK",E15)))</formula>
    </cfRule>
    <cfRule type="containsText" dxfId="20" priority="11" operator="containsText" text="ERRORE: solo le Piccole Imprese sono ammissibili a contributo ai sensi dell'Art. 22del Reg. 651. RIFORMULARE">
      <formula>NOT(ISERROR(SEARCH("ERRORE: solo le Piccole Imprese sono ammissibili a contributo ai sensi dell'Art. 22del Reg. 651. RIFORMULARE",E15)))</formula>
    </cfRule>
  </conditionalFormatting>
  <conditionalFormatting sqref="K16 K19">
    <cfRule type="cellIs" dxfId="19" priority="9" operator="greaterThan">
      <formula>0</formula>
    </cfRule>
  </conditionalFormatting>
  <conditionalFormatting sqref="L16">
    <cfRule type="cellIs" dxfId="18" priority="8" operator="greaterThan">
      <formula>0</formula>
    </cfRule>
  </conditionalFormatting>
  <conditionalFormatting sqref="AB9">
    <cfRule type="containsText" dxfId="17" priority="6" operator="containsText" text="CHECK">
      <formula>NOT(ISERROR(SEARCH("CHECK",AB9)))</formula>
    </cfRule>
    <cfRule type="containsText" dxfId="16" priority="7" operator="containsText" text="ok">
      <formula>NOT(ISERROR(SEARCH("ok",AB9)))</formula>
    </cfRule>
  </conditionalFormatting>
  <conditionalFormatting sqref="L16">
    <cfRule type="containsText" dxfId="15" priority="3" operator="containsText" text="Rivedere Foglio 2">
      <formula>NOT(ISERROR(SEARCH("Rivedere Foglio 2",L16)))</formula>
    </cfRule>
    <cfRule type="containsText" dxfId="14" priority="4" operator="containsText" text="Rivedere Foglio 1">
      <formula>NOT(ISERROR(SEARCH("Rivedere Foglio 1",L16)))</formula>
    </cfRule>
    <cfRule type="containsText" dxfId="13" priority="5" operator="containsText" text="Rivedere Foglio 3_WP1">
      <formula>NOT(ISERROR(SEARCH("Rivedere Foglio 3_WP1",L16)))</formula>
    </cfRule>
  </conditionalFormatting>
  <conditionalFormatting sqref="L16:N19">
    <cfRule type="containsText" dxfId="12" priority="1" operator="containsText" text="Completare descrizione progetto">
      <formula>NOT(ISERROR(SEARCH("Completare descrizione progetto",L16)))</formula>
    </cfRule>
    <cfRule type="containsText" dxfId="11" priority="2" operator="containsText" text="Rivedere Anagrafica">
      <formula>NOT(ISERROR(SEARCH("Rivedere Anagrafica",L16)))</formula>
    </cfRule>
  </conditionalFormatting>
  <printOptions horizontalCentered="1"/>
  <pageMargins left="0.11811023622047245" right="0.11811023622047245" top="0.11811023622047245" bottom="0.15748031496062992" header="0.15748031496062992" footer="0.11811023622047245"/>
  <pageSetup paperSize="9" scale="54" fitToHeight="2" orientation="landscape" r:id="rId1"/>
  <headerFooter>
    <oddHeader>&amp;RFormulario Excel - Procedura ex DGR 459/2020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16</vt:i4>
      </vt:variant>
    </vt:vector>
  </HeadingPairs>
  <TitlesOfParts>
    <vt:vector size="29" baseType="lpstr">
      <vt:lpstr>Copertina</vt:lpstr>
      <vt:lpstr>Anagrafica</vt:lpstr>
      <vt:lpstr>Progetto</vt:lpstr>
      <vt:lpstr>1</vt:lpstr>
      <vt:lpstr>2</vt:lpstr>
      <vt:lpstr>3_WP1</vt:lpstr>
      <vt:lpstr>4_WP2</vt:lpstr>
      <vt:lpstr>5</vt:lpstr>
      <vt:lpstr>6</vt:lpstr>
      <vt:lpstr>7</vt:lpstr>
      <vt:lpstr>Foglio1</vt:lpstr>
      <vt:lpstr>Elenco</vt:lpstr>
      <vt:lpstr>Foglio2</vt:lpstr>
      <vt:lpstr>'1'!_ftn1</vt:lpstr>
      <vt:lpstr>'1'!_ftn2</vt:lpstr>
      <vt:lpstr>'1'!_ftnref1</vt:lpstr>
      <vt:lpstr>'1'!Area_stampa</vt:lpstr>
      <vt:lpstr>'2'!Area_stampa</vt:lpstr>
      <vt:lpstr>'3_WP1'!Area_stampa</vt:lpstr>
      <vt:lpstr>'4_WP2'!Area_stampa</vt:lpstr>
      <vt:lpstr>'5'!Area_stampa</vt:lpstr>
      <vt:lpstr>'6'!Area_stampa</vt:lpstr>
      <vt:lpstr>'7'!Area_stampa</vt:lpstr>
      <vt:lpstr>Anagrafica!Area_stampa</vt:lpstr>
      <vt:lpstr>Copertina!Area_stampa</vt:lpstr>
      <vt:lpstr>Progetto!Area_stampa</vt:lpstr>
      <vt:lpstr>'2'!Titoli_stampa</vt:lpstr>
      <vt:lpstr>'4_WP2'!Titoli_stampa</vt:lpstr>
      <vt:lpstr>Progetto!Titoli_stampa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Salvuccio</dc:creator>
  <cp:lastModifiedBy>Rosalba Maida</cp:lastModifiedBy>
  <cp:lastPrinted>2021-04-28T15:38:14Z</cp:lastPrinted>
  <dcterms:created xsi:type="dcterms:W3CDTF">2018-06-11T10:16:31Z</dcterms:created>
  <dcterms:modified xsi:type="dcterms:W3CDTF">2021-04-28T15:38:51Z</dcterms:modified>
</cp:coreProperties>
</file>