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tabRatio="848" activeTab="0"/>
  </bookViews>
  <sheets>
    <sheet name="Sottofascicolo Pagamento" sheetId="1" r:id="rId1"/>
    <sheet name="Quadro economino di  progetto" sheetId="2" r:id="rId2"/>
    <sheet name="Qradro econ. gara" sheetId="3" r:id="rId3"/>
    <sheet name="Qradro Econ. Raffr." sheetId="4" r:id="rId4"/>
    <sheet name="FATTURE INGRESSO SPESE" sheetId="5" r:id="rId5"/>
    <sheet name="VERIFICA C Q-Economico di gara " sheetId="6" r:id="rId6"/>
  </sheets>
  <definedNames/>
  <calcPr fullCalcOnLoad="1"/>
</workbook>
</file>

<file path=xl/sharedStrings.xml><?xml version="1.0" encoding="utf-8"?>
<sst xmlns="http://schemas.openxmlformats.org/spreadsheetml/2006/main" count="397" uniqueCount="230">
  <si>
    <t xml:space="preserve">ENTE ATTUATORE: </t>
  </si>
  <si>
    <t>LAVORAZIONI</t>
  </si>
  <si>
    <t>a1</t>
  </si>
  <si>
    <t>Lavori a misura</t>
  </si>
  <si>
    <t>a2</t>
  </si>
  <si>
    <t>Oneri per la sicurezza (non soggetti a ribasso)</t>
  </si>
  <si>
    <t>A</t>
  </si>
  <si>
    <t>B</t>
  </si>
  <si>
    <t>SOMME A DISPOSIZIONE DELL'AMMINISTRAZIONE</t>
  </si>
  <si>
    <t>b1</t>
  </si>
  <si>
    <t>CALCOLO PERCENTUALE 15% SPESE GENERALI</t>
  </si>
  <si>
    <t>b2</t>
  </si>
  <si>
    <t>b3</t>
  </si>
  <si>
    <t>SOMMA SPESE GENERALI</t>
  </si>
  <si>
    <t>SOMMA SPESE GENERALI INFERIORE O UGUALE AL 15% ?</t>
  </si>
  <si>
    <t>C</t>
  </si>
  <si>
    <t>a3</t>
  </si>
  <si>
    <t>Lavori a misura al netto del ribasso d'asta</t>
  </si>
  <si>
    <t>a4</t>
  </si>
  <si>
    <t>Totale Lavori (a3+a4)</t>
  </si>
  <si>
    <t>NUMERO DETERMINAZIONE</t>
  </si>
  <si>
    <t xml:space="preserve"> TOTALI SOMME SPESE </t>
  </si>
  <si>
    <t xml:space="preserve">RESIDUI </t>
  </si>
  <si>
    <t>DATA DETERMINAZIONE</t>
  </si>
  <si>
    <t>MANDATO DI PAGAMENTO QUIETANZATO</t>
  </si>
  <si>
    <t>Economie in seguito della gara d’appalto</t>
  </si>
  <si>
    <t>SOMME GIA' CORRISPOSTE ALL'ENTE ATTUATORE</t>
  </si>
  <si>
    <t>SOMME DA EROGARE ALL'ENTE ATTUATORE</t>
  </si>
  <si>
    <t>REGIONE CALABRIA</t>
  </si>
  <si>
    <t>FINANZIAMENTO</t>
  </si>
  <si>
    <t>IMPORTI</t>
  </si>
  <si>
    <t>IMPORTO</t>
  </si>
  <si>
    <t>IMPORTO COMPLESSIVO FINANZIAMENTO</t>
  </si>
  <si>
    <t>Riscontro spese documentate Ente Attuatore</t>
  </si>
  <si>
    <t>ANNOTAZIONI:</t>
  </si>
  <si>
    <t>SOMME CORRISPOSTE ALL’ENTE ATTUATORE</t>
  </si>
  <si>
    <t>Totali fondi accreditati</t>
  </si>
  <si>
    <t xml:space="preserve">PAGAMENTO </t>
  </si>
  <si>
    <t>DIPARTIMENTO PROTEZIONE CIVILE</t>
  </si>
  <si>
    <t>b10</t>
  </si>
  <si>
    <t>b9</t>
  </si>
  <si>
    <t>b5</t>
  </si>
  <si>
    <t>b6</t>
  </si>
  <si>
    <t>b7</t>
  </si>
  <si>
    <t>b8</t>
  </si>
  <si>
    <t>b11</t>
  </si>
  <si>
    <t>b12</t>
  </si>
  <si>
    <t>D</t>
  </si>
  <si>
    <t>E</t>
  </si>
  <si>
    <t>3° Accreditamento</t>
  </si>
  <si>
    <t xml:space="preserve">                                     L'Istruttore</t>
  </si>
  <si>
    <t>TOTALE GENERALE  ( A + B ) )</t>
  </si>
  <si>
    <t>IMPORTO TOTALE ( A+B )   Lavori + Somma a disposizione amministrazione</t>
  </si>
  <si>
    <t>ACCREDITI  ESEGUITI DELLA REGIONE CALABRIA</t>
  </si>
  <si>
    <t>DATA</t>
  </si>
  <si>
    <t>SPESE SISMECA</t>
  </si>
  <si>
    <t>SPESE  N.O.  IRDOLOGEOLICO</t>
  </si>
  <si>
    <t>OPERATORI</t>
  </si>
  <si>
    <t>ATTIVITA</t>
  </si>
  <si>
    <t>FATTURA</t>
  </si>
  <si>
    <t xml:space="preserve">FATTURA </t>
  </si>
  <si>
    <t>DELIBERE</t>
  </si>
  <si>
    <t>SOMMA SPESE GENERALI INFERIORE O UGUALE AL 5% ?</t>
  </si>
  <si>
    <t>CALCOLO PERCENTUALE PER IMPREVISTI</t>
  </si>
  <si>
    <t>QUADRO ECONOMICO LAVORI RIMODULATO   POST APPALTO</t>
  </si>
  <si>
    <t xml:space="preserve">QUADRO ECONOMICO LAVORI DA PROGETTO  </t>
  </si>
  <si>
    <r>
      <t xml:space="preserve">IVA 22 % SU Spese Tecniche  </t>
    </r>
    <r>
      <rPr>
        <b/>
        <sz val="12"/>
        <rFont val="Times New Roman"/>
        <family val="1"/>
      </rPr>
      <t>( b3 )</t>
    </r>
  </si>
  <si>
    <t>IVA su imprevisti  22%  ( b 7 )</t>
  </si>
  <si>
    <t xml:space="preserve">TOTALE  IMPORTO  A DISPOSIZIONE DELL'AMMINISTRAZIONE </t>
  </si>
  <si>
    <r>
      <t xml:space="preserve">IVA  22 % SU LAVORI   </t>
    </r>
    <r>
      <rPr>
        <b/>
        <sz val="12"/>
        <rFont val="Times New Roman"/>
        <family val="1"/>
      </rPr>
      <t xml:space="preserve"> a)</t>
    </r>
  </si>
  <si>
    <t xml:space="preserve">ECONOMIE  DI GARA </t>
  </si>
  <si>
    <t>DA RIBASSO</t>
  </si>
  <si>
    <t xml:space="preserve">IVA 22%  SU RIBASSO RECUPERATA </t>
  </si>
  <si>
    <t>ECONOMIE DI GARA</t>
  </si>
  <si>
    <t>Importi x Economie</t>
  </si>
  <si>
    <t>TOTALE  IMPORTO  ECONOMIE DI  GARA ( a2 + b11 + ( b9+ b3  seconda colonna ))</t>
  </si>
  <si>
    <t>max = 15%</t>
  </si>
  <si>
    <t>Somma delle spese  di  (  b8 + b7 +b6 )</t>
  </si>
  <si>
    <t xml:space="preserve">Imprevisti + Inarcassa del 4% su spese tecnche </t>
  </si>
  <si>
    <t xml:space="preserve">iva compresa </t>
  </si>
  <si>
    <t xml:space="preserve">PAGAMENTO  RATA </t>
  </si>
  <si>
    <t xml:space="preserve">Q. Econom. Di Gara </t>
  </si>
  <si>
    <t>Q.Econ. Rimodulato  da RUP</t>
  </si>
  <si>
    <t xml:space="preserve">Q.ECON. DI   GARA </t>
  </si>
  <si>
    <t>Q.ECON. RIMODULATO</t>
  </si>
  <si>
    <t>RUP</t>
  </si>
  <si>
    <t>EMAIL:</t>
  </si>
  <si>
    <t>Lavori a corpo</t>
  </si>
  <si>
    <t>b.1</t>
  </si>
  <si>
    <t>b.2</t>
  </si>
  <si>
    <t>b.4</t>
  </si>
  <si>
    <t>b.5</t>
  </si>
  <si>
    <t>b.6</t>
  </si>
  <si>
    <t>b.7</t>
  </si>
  <si>
    <t>b.8</t>
  </si>
  <si>
    <t>b.9</t>
  </si>
  <si>
    <t>b.10</t>
  </si>
  <si>
    <t>IMPORTO  LORDO COMPRESO ONERI DI SICUREZZA</t>
  </si>
  <si>
    <t>SOMMANO TOTALE IMPORTO ( A+ B )</t>
  </si>
  <si>
    <t xml:space="preserve">SOMMANO  IMPORTO A DISPOSIZIONE DELL'AMM. ( TUTTI  B ) </t>
  </si>
  <si>
    <t xml:space="preserve">SOMMA INCENTIVANTE </t>
  </si>
  <si>
    <t>IMPORTO INCENTIVANTE SULL'IMPORTO RIMODULATO DI APPALTO</t>
  </si>
  <si>
    <t xml:space="preserve">CALCOLO PERCENTUALE 2% FONDO INCENTIVANTE </t>
  </si>
  <si>
    <t>CALCOLO PERCENTUALE PER IMPREVISTI   ENTRO IL 5%</t>
  </si>
  <si>
    <t>N.</t>
  </si>
  <si>
    <t xml:space="preserve">IMPORTO  A  BASE DI GARA </t>
  </si>
  <si>
    <t>LIM.MAX</t>
  </si>
  <si>
    <t>IMP.  ACCOLTO</t>
  </si>
  <si>
    <t>IMP.ACCOLTO</t>
  </si>
  <si>
    <t>Lavori a misura E CORPO</t>
  </si>
  <si>
    <t>Lavori a misura e corpo al netto del ribasso d'asta</t>
  </si>
  <si>
    <t>IMPORTO TOTALE  SOMMA A DISPOSIZIONE DELL'AMM.</t>
  </si>
  <si>
    <t>NOTE:</t>
  </si>
  <si>
    <t>DATA DEL MANDATO DI PAGAMENTO</t>
  </si>
  <si>
    <t>VARIAZIONE</t>
  </si>
  <si>
    <t>POST  GARA</t>
  </si>
  <si>
    <t>NUOVO Q.DA PERIZIA</t>
  </si>
  <si>
    <t xml:space="preserve">VARIAZIONE </t>
  </si>
  <si>
    <t xml:space="preserve">ECONOMIE DI GARA </t>
  </si>
  <si>
    <t>SOMME A DISPOSIZIONE DELL'AMMINITRAZIONE</t>
  </si>
  <si>
    <t>IMPORTO FINANZIATO  C )</t>
  </si>
  <si>
    <t>COSTO INTERVENTO DOPO  AGGIUDUCAZI POST GARA ( A + B)</t>
  </si>
  <si>
    <t>POST GARA</t>
  </si>
  <si>
    <t>DETER.ORD.</t>
  </si>
  <si>
    <t>TOTALE CORRISPOSTO</t>
  </si>
  <si>
    <t>ANTICIPO 30%</t>
  </si>
  <si>
    <t xml:space="preserve">RESIDUO  </t>
  </si>
  <si>
    <t>QUADRO ECONOMICO LAVORI DA  VARIANTE</t>
  </si>
  <si>
    <t xml:space="preserve">Somme corrisposte all'Ente Attuatore  Anticipo data </t>
  </si>
  <si>
    <t>Somme da trasferire all'Ente Attuatore al presente certificato</t>
  </si>
  <si>
    <t>TOTALE SPESE DIMOSTRATE DALL'ENTE ATTUATORE ALLA PRESENTE DATA</t>
  </si>
  <si>
    <t xml:space="preserve">Lavori a base d'asta </t>
  </si>
  <si>
    <t>Allacci/ Ripristino allacci a pubblici servizi</t>
  </si>
  <si>
    <t>Imprevisti ( compreso iva )</t>
  </si>
  <si>
    <t>Spese tecniche relative alla progettazione preliminare, definitiva ed esecutiva, rilievi topografii e restituzione gradica 8 GPS e DRONE )</t>
  </si>
  <si>
    <t>b.3.1</t>
  </si>
  <si>
    <t>b.3.0</t>
  </si>
  <si>
    <t>Spese tecniche relativo al coordinamento della sicurezza in fase di progettazione</t>
  </si>
  <si>
    <t>b.3.2</t>
  </si>
  <si>
    <t>Spese tecniche relative alla direzione lavori e misura e contabilità</t>
  </si>
  <si>
    <t>b.3.3</t>
  </si>
  <si>
    <t>Spese tecniche relative al coordinamento della sicurezza in fase di esecuzione</t>
  </si>
  <si>
    <t>b.3.4</t>
  </si>
  <si>
    <t>Spese tecniche relative allo studio geologico e direzione lavori geologica</t>
  </si>
  <si>
    <t>b.3.5</t>
  </si>
  <si>
    <t>Spese tecniche per collaudo statico</t>
  </si>
  <si>
    <t>b.3.6</t>
  </si>
  <si>
    <t>Incentivi ( &lt;2% )  art.113 - 50/2016</t>
  </si>
  <si>
    <t>b.3.7</t>
  </si>
  <si>
    <t>Eventuali  spese per commissioni giudicatrici</t>
  </si>
  <si>
    <t>Spese per pubblicità di gara, oneri istruttori e diritti di segreteria</t>
  </si>
  <si>
    <t xml:space="preserve">Spese per indagini STRUTTURALI </t>
  </si>
  <si>
    <t>Montaggio geotecnico ( compreso iva )</t>
  </si>
  <si>
    <t xml:space="preserve">C.N.P.A.I.A.L.P.   4% su spese tecniche -  b.3.0)- b.3.1)-b.3.2) -b.3.3)- b.3.5)- b.3.6) </t>
  </si>
  <si>
    <t>E.P.A.P. 2%  su  b.3.4</t>
  </si>
  <si>
    <t>IVA 22 %  su spese tecniche e C.N.P.A.I.A.L.P.   e   E.P.A.P.</t>
  </si>
  <si>
    <t>b 10.1</t>
  </si>
  <si>
    <t>IVA  2%  su indagini   b.6 )</t>
  </si>
  <si>
    <t>b 11</t>
  </si>
  <si>
    <t xml:space="preserve">Supporto tecnico  al RUP </t>
  </si>
  <si>
    <t>IVA sui lavori  al   10%</t>
  </si>
  <si>
    <t>B.2</t>
  </si>
  <si>
    <t>B.3.7</t>
  </si>
  <si>
    <t>Monitoraggio geotecnico  per ulteriori indagini ( compreso iva )</t>
  </si>
  <si>
    <t>b 12</t>
  </si>
  <si>
    <t>IVA su imprevisti  b 2 )</t>
  </si>
  <si>
    <t>b 13</t>
  </si>
  <si>
    <t xml:space="preserve">ECONOMIA DI GARA </t>
  </si>
  <si>
    <t>TOTALE GENERALE  A)+B)+C)</t>
  </si>
  <si>
    <t xml:space="preserve">ECONOMIE DA QUADRO ECONOMICO POST GARA </t>
  </si>
  <si>
    <t>Monitoraggio geotecnico ( compreso iva )</t>
  </si>
  <si>
    <t>COSTO INTERVENTO ( DOPO PERIZIA DI VARIANTE )</t>
  </si>
  <si>
    <t xml:space="preserve">Somma  Residuo (A- C-D )  al presente certificato </t>
  </si>
  <si>
    <t xml:space="preserve">TOTALE DA LIQUIDARE  AL PRESENTE CERTIFICATO </t>
  </si>
  <si>
    <t>IVA sui lavori  b 2 )   al   10%</t>
  </si>
  <si>
    <t xml:space="preserve">Spese tecniche relative alla progettazione preliminare, definitiva ed esecutiva, D.L IVA e cassa compresa </t>
  </si>
  <si>
    <t>A)</t>
  </si>
  <si>
    <t>C)</t>
  </si>
  <si>
    <t>SOMMANO TOTALE IMPORTO ( A+ C )</t>
  </si>
  <si>
    <t>B 3.1</t>
  </si>
  <si>
    <t xml:space="preserve"> A detrarre ribasso d'asta del  33.217 %</t>
  </si>
  <si>
    <t xml:space="preserve">Imprevisti  entro il ( 5%  oltre IVA - C.4 Art. 7 convenzione ) </t>
  </si>
  <si>
    <t xml:space="preserve">SOMMANO  IMPORTO A DISPOSIZIONE DELL'AMM. ( B ) </t>
  </si>
  <si>
    <t>D)</t>
  </si>
  <si>
    <t>E)</t>
  </si>
  <si>
    <t>F)</t>
  </si>
  <si>
    <t>SOMME MAGGIORE</t>
  </si>
  <si>
    <t xml:space="preserve">ENTE ATTUATORE: PROVINCIA DI CATANZARO </t>
  </si>
  <si>
    <t>IVA  sui Lavori  al 22%  su a</t>
  </si>
  <si>
    <t>TOTALE  SOMME  A DISPOSIZIONE ( C+ D)</t>
  </si>
  <si>
    <t xml:space="preserve">TOTALE SOMME A DISPOZIONE  DELL'AMMINISTRAZIONE </t>
  </si>
  <si>
    <t>FATT. 00001</t>
  </si>
  <si>
    <t>PRPT. 30771</t>
  </si>
  <si>
    <t xml:space="preserve">ING. LUIGI  LIA  PROGETTISTA </t>
  </si>
  <si>
    <t>ANTICIPAZIONE  CONTRATTO DEL 20% IMPRESA  PILEGGI FRANCESCO</t>
  </si>
  <si>
    <t>FATT. N 9</t>
  </si>
  <si>
    <t xml:space="preserve">VERBALE CONSEGNA LAVORI </t>
  </si>
  <si>
    <t>PROT. 12765</t>
  </si>
  <si>
    <t>1°  SAL    IMPRESA  PILEGGI FRANCESCO</t>
  </si>
  <si>
    <t>FATT. N. 12</t>
  </si>
  <si>
    <t>PROT. 15696</t>
  </si>
  <si>
    <t xml:space="preserve">COMPETENZE TECNICHE  AL  1° SAL  ING. LUGI  LIA </t>
  </si>
  <si>
    <t>FATT. V00002</t>
  </si>
  <si>
    <t>PROT. 16025</t>
  </si>
  <si>
    <t xml:space="preserve">Anticipazione pari al 30%    Art. 12   comma 1 della convenzione </t>
  </si>
  <si>
    <t xml:space="preserve">2° Accreditamento           </t>
  </si>
  <si>
    <t xml:space="preserve">CUP:  </t>
  </si>
  <si>
    <t xml:space="preserve">CIG:   </t>
  </si>
  <si>
    <t>TITOLO PROGETTO:</t>
  </si>
  <si>
    <r>
      <rPr>
        <b/>
        <sz val="13"/>
        <rFont val="Times New Roman"/>
        <family val="1"/>
      </rPr>
      <t>ENTE ATTUATORE</t>
    </r>
    <r>
      <rPr>
        <sz val="13"/>
        <rFont val="Times New Roman"/>
        <family val="1"/>
      </rPr>
      <t xml:space="preserve">: </t>
    </r>
  </si>
  <si>
    <t xml:space="preserve"> </t>
  </si>
  <si>
    <t xml:space="preserve">CONVENZIONE  REP.  N.                      DEL   </t>
  </si>
  <si>
    <r>
      <rPr>
        <b/>
        <sz val="13"/>
        <rFont val="Times New Roman"/>
        <family val="1"/>
      </rPr>
      <t xml:space="preserve">                                       O.C.D.P.C.  N.</t>
    </r>
    <r>
      <rPr>
        <sz val="13"/>
        <rFont val="Times New Roman"/>
        <family val="1"/>
      </rPr>
      <t xml:space="preserve">                                                                         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–   </t>
    </r>
    <r>
      <rPr>
        <b/>
        <sz val="13"/>
        <rFont val="Times New Roman"/>
        <family val="1"/>
      </rPr>
      <t xml:space="preserve">CODICE INTERVENTO:    </t>
    </r>
  </si>
  <si>
    <t xml:space="preserve">DETERMINA  DIRGENZIALE :  </t>
  </si>
  <si>
    <t xml:space="preserve">Il Dirigente </t>
  </si>
  <si>
    <t>QUADRO ECONOMICO LAVORI RIMODULATO   POST APPALTO  VERBALE DI GARA DEL -----</t>
  </si>
  <si>
    <t xml:space="preserve">Determina N.   DEL       1  Verb di Gara e  efficacia aggiudicazione </t>
  </si>
  <si>
    <t xml:space="preserve">PROGETTAZIONE  Competenze tecniche    </t>
  </si>
  <si>
    <t xml:space="preserve">Coordinatore per la sicurezza  in fase di progettazione  </t>
  </si>
  <si>
    <t xml:space="preserve">PROGETTAZIONE  I </t>
  </si>
  <si>
    <t xml:space="preserve">PROGETTAZIONE   </t>
  </si>
  <si>
    <t xml:space="preserve">GEOLOGO  Relazione  geolocica indagini  </t>
  </si>
  <si>
    <t xml:space="preserve">INDAGINI  GEOLOGICHE   </t>
  </si>
  <si>
    <t xml:space="preserve">ANTICIPAZIONE  LAVORI  SU CONTRATTO  </t>
  </si>
  <si>
    <t xml:space="preserve">1° SAL  DITTA  </t>
  </si>
  <si>
    <t>DELIBERA Comunale  Diringenziale del verbale di  aggiudicazione D.D. N. ---  del ----</t>
  </si>
  <si>
    <t xml:space="preserve"> A detrarre ribasso d'asta del  ----- %</t>
  </si>
  <si>
    <r>
      <t xml:space="preserve">Spese tecniche Progettazione- Direzione Lavori- Coord. Sicurezza CSP e CSE - Contrattualizzato ( RIBASSO DEL 1 %)   da chiarire cosa e il 5%  su un primo verbale e poi l' 1% applicato ? Errore ? </t>
    </r>
    <r>
      <rPr>
        <b/>
        <sz val="12"/>
        <rFont val="Times New Roman"/>
        <family val="1"/>
      </rPr>
      <t xml:space="preserve"> Determ. N. --- del -----</t>
    </r>
  </si>
  <si>
    <r>
      <t>ECONOMIE  SU IVA di gara  (</t>
    </r>
    <r>
      <rPr>
        <b/>
        <sz val="12"/>
        <rFont val="Times New Roman"/>
        <family val="1"/>
      </rPr>
      <t xml:space="preserve"> Eur ------ - Eur ------ ) = Eur -----------</t>
    </r>
  </si>
  <si>
    <r>
      <t xml:space="preserve">ECONOMIE SU GARA  SU RIBASSO DEL     </t>
    </r>
    <r>
      <rPr>
        <b/>
        <sz val="12"/>
        <rFont val="Times New Roman"/>
        <family val="1"/>
      </rPr>
      <t>---------%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</si>
</sst>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 € &quot;#,##0.00\ ;&quot;-€ &quot;#,##0.00\ ;&quot; € -&quot;#\ ;@\ "/>
    <numFmt numFmtId="173" formatCode="[$€-410]\ #,##0.00;[Red]\-[$€-410]\ #,##0.00"/>
    <numFmt numFmtId="174" formatCode="&quot;BOOL&quot;yy&quot;AN&quot;"/>
    <numFmt numFmtId="175" formatCode="&quot; € &quot;* #,##0.00\ ;&quot;-€ &quot;* #,##0.00\ ;&quot; € &quot;* \-#\ ;@\ "/>
    <numFmt numFmtId="176" formatCode="#,##0.00\ [$€-401]\ ;\-#,##0.00\ [$€-401]\ ;\-#\ [$€-401]\ ;@\ "/>
    <numFmt numFmtId="177" formatCode="0.0000%"/>
    <numFmt numFmtId="178" formatCode="#,##0.00\ [$€-410];[Red]\-#,##0.00\ [$€-410]"/>
    <numFmt numFmtId="179" formatCode="#,##0.00\ &quot;€&quot;"/>
    <numFmt numFmtId="180" formatCode="#,##0.000\ [$€-410];[Red]\-#,##0.000\ [$€-410]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0000\ _€_-;\-* #,##0.00000\ _€_-;_-* &quot;-&quot;??\ _€_-;_-@_-"/>
    <numFmt numFmtId="184" formatCode="_-* #,##0.000000\ _€_-;\-* #,##0.000000\ _€_-;_-* &quot;-&quot;??\ _€_-;_-@_-"/>
    <numFmt numFmtId="185" formatCode="_-* #,##0.0000000\ _€_-;\-* #,##0.0000000\ _€_-;_-* &quot;-&quot;??\ _€_-;_-@_-"/>
    <numFmt numFmtId="186" formatCode="_-* #,##0.00000000\ _€_-;\-* #,##0.00000000\ _€_-;_-* &quot;-&quot;??\ _€_-;_-@_-"/>
    <numFmt numFmtId="187" formatCode="_-* #,##0.000000000\ _€_-;\-* #,##0.000000000\ _€_-;_-* &quot;-&quot;??\ _€_-;_-@_-"/>
    <numFmt numFmtId="188" formatCode="0.0%"/>
    <numFmt numFmtId="189" formatCode="0.000%"/>
    <numFmt numFmtId="190" formatCode="0.00000%"/>
    <numFmt numFmtId="191" formatCode="0.000000%"/>
    <numFmt numFmtId="192" formatCode="0.0000000%"/>
    <numFmt numFmtId="193" formatCode="[$-410]dddd\ d\ mmmm\ yyyy"/>
    <numFmt numFmtId="194" formatCode="&quot; € &quot;* #,##0.0\ ;&quot;-€ &quot;* #,##0.0\ ;&quot; € &quot;* \-#\ ;@\ "/>
    <numFmt numFmtId="195" formatCode="&quot; € &quot;* #,##0.00\ ;&quot;-€ &quot;* #,##0.00\ ;&quot; € &quot;* \-#.0\ ;@\ "/>
    <numFmt numFmtId="196" formatCode="&quot;Sì&quot;;&quot;Sì&quot;;&quot;No&quot;"/>
    <numFmt numFmtId="197" formatCode="&quot;Vero&quot;;&quot;Vero&quot;;&quot;Falso&quot;"/>
    <numFmt numFmtId="198" formatCode="&quot;Attivo&quot;;&quot;Attivo&quot;;&quot;Inattivo&quot;"/>
    <numFmt numFmtId="199" formatCode="[$€-2]\ #.##000_);[Red]\([$€-2]\ #.##000\)"/>
    <numFmt numFmtId="200" formatCode="_-* #,##0.00\ [$€-410]_-;\-* #,##0.00\ [$€-410]_-;_-* &quot;-&quot;??\ [$€-410]_-;_-@_-"/>
    <numFmt numFmtId="201" formatCode="_-* #,##0.0\ &quot;€&quot;_-;\-* #,##0.0\ &quot;€&quot;_-;_-* &quot;-&quot;\ &quot;€&quot;_-;_-@_-"/>
    <numFmt numFmtId="202" formatCode="_-* #,##0.00\ &quot;€&quot;_-;\-* #,##0.00\ &quot;€&quot;_-;_-* &quot;-&quot;\ &quot;€&quot;_-;_-@_-"/>
    <numFmt numFmtId="203" formatCode="#,##0.0000\ [$€-410];[Red]\-#,##0.0000\ [$€-410]"/>
    <numFmt numFmtId="204" formatCode="#,##0.00000\ [$€-410];[Red]\-#,##0.00000\ [$€-410]"/>
    <numFmt numFmtId="205" formatCode="[$€-410]\ #,##0.000;[Red]\-[$€-410]\ #,##0.000"/>
    <numFmt numFmtId="206" formatCode="[$€-410]\ #,##0.0000;[Red]\-[$€-410]\ #,##0.0000"/>
    <numFmt numFmtId="207" formatCode="&quot; € &quot;* #,##0.000\ ;&quot;-€ &quot;* #,##0.000\ ;&quot; € &quot;* \-#.0\ ;@\ "/>
    <numFmt numFmtId="208" formatCode="&quot; € &quot;* #,##0.0000\ ;&quot;-€ &quot;* #,##0.0000\ ;&quot; € &quot;* \-#.00\ ;@\ "/>
    <numFmt numFmtId="209" formatCode="_-* #,##0.0\ _€_-;\-* #,##0.0\ _€_-;_-* &quot;-&quot;??\ _€_-;_-@_-"/>
    <numFmt numFmtId="210" formatCode="_-* #,##0\ _€_-;\-* #,##0\ _€_-;_-* &quot;-&quot;??\ _€_-;_-@_-"/>
    <numFmt numFmtId="211" formatCode="_-* #,##0.000\ _€_-;\-* #,##0.000\ _€_-;_-* &quot;-&quot;???\ _€_-;_-@_-"/>
    <numFmt numFmtId="212" formatCode="[$€-410]\ #,##0.0;[Red]\-[$€-410]\ #,##0.0"/>
    <numFmt numFmtId="213" formatCode="_-* #,##0.0000\ _€_-;\-* #,##0.0000\ _€_-;_-* &quot;-&quot;????\ _€_-;_-@_-"/>
  </numFmts>
  <fonts count="109"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2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b/>
      <sz val="13"/>
      <name val="Arial"/>
      <family val="2"/>
    </font>
    <font>
      <sz val="15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u val="single"/>
      <sz val="13"/>
      <name val="Times New Roman"/>
      <family val="1"/>
    </font>
    <font>
      <b/>
      <sz val="13"/>
      <color indexed="8"/>
      <name val="Arial"/>
      <family val="2"/>
    </font>
    <font>
      <b/>
      <u val="single"/>
      <sz val="13"/>
      <name val="Times New Roman"/>
      <family val="1"/>
    </font>
    <font>
      <u val="single"/>
      <sz val="13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Arial"/>
      <family val="2"/>
    </font>
    <font>
      <b/>
      <sz val="13"/>
      <color indexed="10"/>
      <name val="Times New Roman"/>
      <family val="1"/>
    </font>
    <font>
      <sz val="13"/>
      <color indexed="10"/>
      <name val="Arial"/>
      <family val="2"/>
    </font>
    <font>
      <u val="single"/>
      <sz val="13"/>
      <color indexed="30"/>
      <name val="Arial"/>
      <family val="2"/>
    </font>
    <font>
      <sz val="13"/>
      <color indexed="8"/>
      <name val="Times New Roman"/>
      <family val="1"/>
    </font>
    <font>
      <sz val="13"/>
      <color indexed="19"/>
      <name val="Calibri"/>
      <family val="2"/>
    </font>
    <font>
      <sz val="13"/>
      <color indexed="17"/>
      <name val="Calibri"/>
      <family val="2"/>
    </font>
    <font>
      <b/>
      <sz val="13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Arial"/>
      <family val="2"/>
    </font>
    <font>
      <b/>
      <sz val="13"/>
      <color rgb="FFFF0000"/>
      <name val="Times New Roman"/>
      <family val="1"/>
    </font>
    <font>
      <sz val="13"/>
      <color rgb="FFFF0000"/>
      <name val="Arial"/>
      <family val="2"/>
    </font>
    <font>
      <sz val="13"/>
      <color rgb="FF9C6500"/>
      <name val="Calibri"/>
      <family val="2"/>
    </font>
    <font>
      <sz val="13"/>
      <color rgb="FF006100"/>
      <name val="Calibri"/>
      <family val="2"/>
    </font>
    <font>
      <sz val="14"/>
      <color rgb="FFFF0000"/>
      <name val="Times New Roman"/>
      <family val="1"/>
    </font>
    <font>
      <u val="single"/>
      <sz val="13"/>
      <color theme="10"/>
      <name val="Arial"/>
      <family val="2"/>
    </font>
    <font>
      <b/>
      <sz val="13"/>
      <color rgb="FFFF0000"/>
      <name val="Arial"/>
      <family val="2"/>
    </font>
    <font>
      <sz val="13"/>
      <color theme="1"/>
      <name val="Times New Roman"/>
      <family val="1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n"/>
      <top style="thin"/>
      <bottom style="thick">
        <color indexed="8"/>
      </bottom>
    </border>
    <border>
      <left style="thin"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n"/>
      <top style="thick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76" fillId="24" borderId="1" applyNumberFormat="0" applyAlignment="0" applyProtection="0"/>
    <xf numFmtId="0" fontId="77" fillId="0" borderId="2" applyNumberFormat="0" applyFill="0" applyAlignment="0" applyProtection="0"/>
    <xf numFmtId="0" fontId="78" fillId="25" borderId="3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4" fillId="32" borderId="0" applyNumberFormat="0" applyBorder="0" applyAlignment="0" applyProtection="0"/>
    <xf numFmtId="172" fontId="0" fillId="0" borderId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1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35" borderId="0" applyNumberFormat="0" applyBorder="0" applyAlignment="0" applyProtection="0"/>
    <xf numFmtId="0" fontId="82" fillId="36" borderId="0" applyNumberFormat="0" applyBorder="0" applyAlignment="0" applyProtection="0"/>
    <xf numFmtId="0" fontId="0" fillId="37" borderId="4" applyNumberFormat="0" applyFont="0" applyAlignment="0" applyProtection="0"/>
    <xf numFmtId="0" fontId="12" fillId="35" borderId="5" applyNumberFormat="0" applyAlignment="0" applyProtection="0"/>
    <xf numFmtId="0" fontId="83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9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10" applyNumberFormat="0" applyFill="0" applyAlignment="0" applyProtection="0"/>
    <xf numFmtId="0" fontId="91" fillId="38" borderId="0" applyNumberFormat="0" applyBorder="0" applyAlignment="0" applyProtection="0"/>
    <xf numFmtId="0" fontId="92" fillId="39" borderId="0" applyNumberFormat="0" applyBorder="0" applyAlignment="0" applyProtection="0"/>
    <xf numFmtId="175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837">
    <xf numFmtId="0" fontId="0" fillId="0" borderId="0" xfId="0" applyAlignment="1">
      <alignment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173" fontId="18" fillId="0" borderId="11" xfId="0" applyNumberFormat="1" applyFont="1" applyFill="1" applyBorder="1" applyAlignment="1">
      <alignment vertical="center" wrapText="1"/>
    </xf>
    <xf numFmtId="179" fontId="18" fillId="0" borderId="11" xfId="78" applyNumberFormat="1" applyFont="1" applyFill="1" applyBorder="1" applyAlignment="1">
      <alignment horizontal="center" vertical="center" wrapText="1"/>
    </xf>
    <xf numFmtId="178" fontId="18" fillId="0" borderId="11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13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172" fontId="18" fillId="0" borderId="11" xfId="50" applyFont="1" applyFill="1" applyBorder="1" applyAlignment="1" applyProtection="1">
      <alignment vertical="center" wrapText="1"/>
      <protection/>
    </xf>
    <xf numFmtId="172" fontId="18" fillId="40" borderId="11" xfId="50" applyFont="1" applyFill="1" applyBorder="1" applyAlignment="1" applyProtection="1">
      <alignment vertical="center" wrapText="1"/>
      <protection/>
    </xf>
    <xf numFmtId="0" fontId="19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172" fontId="18" fillId="0" borderId="0" xfId="0" applyNumberFormat="1" applyFont="1" applyFill="1" applyBorder="1" applyAlignment="1">
      <alignment vertical="center" wrapText="1"/>
    </xf>
    <xf numFmtId="173" fontId="18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173" fontId="18" fillId="0" borderId="0" xfId="0" applyNumberFormat="1" applyFont="1" applyFill="1" applyAlignment="1">
      <alignment wrapText="1"/>
    </xf>
    <xf numFmtId="0" fontId="18" fillId="0" borderId="0" xfId="0" applyFont="1" applyFill="1" applyAlignment="1">
      <alignment wrapText="1"/>
    </xf>
    <xf numFmtId="10" fontId="18" fillId="0" borderId="11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178" fontId="18" fillId="0" borderId="0" xfId="0" applyNumberFormat="1" applyFont="1" applyFill="1" applyAlignment="1">
      <alignment wrapText="1"/>
    </xf>
    <xf numFmtId="178" fontId="18" fillId="0" borderId="0" xfId="0" applyNumberFormat="1" applyFont="1" applyAlignment="1">
      <alignment horizontal="center" wrapText="1"/>
    </xf>
    <xf numFmtId="173" fontId="93" fillId="0" borderId="11" xfId="0" applyNumberFormat="1" applyFont="1" applyFill="1" applyBorder="1" applyAlignment="1">
      <alignment vertical="center" wrapText="1"/>
    </xf>
    <xf numFmtId="173" fontId="19" fillId="0" borderId="11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19" fillId="4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/>
    </xf>
    <xf numFmtId="175" fontId="13" fillId="0" borderId="0" xfId="78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175" fontId="13" fillId="0" borderId="0" xfId="78" applyFont="1" applyFill="1" applyBorder="1" applyAlignment="1">
      <alignment horizontal="center"/>
    </xf>
    <xf numFmtId="0" fontId="27" fillId="40" borderId="0" xfId="0" applyFont="1" applyFill="1" applyBorder="1" applyAlignment="1">
      <alignment horizontal="right" vertical="center" wrapText="1"/>
    </xf>
    <xf numFmtId="0" fontId="26" fillId="40" borderId="0" xfId="0" applyFont="1" applyFill="1" applyBorder="1" applyAlignment="1">
      <alignment horizontal="right" vertical="center" wrapText="1"/>
    </xf>
    <xf numFmtId="0" fontId="25" fillId="4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175" fontId="13" fillId="0" borderId="0" xfId="78" applyFont="1" applyFill="1" applyBorder="1" applyAlignment="1">
      <alignment/>
    </xf>
    <xf numFmtId="175" fontId="24" fillId="0" borderId="0" xfId="78" applyFont="1" applyFill="1" applyBorder="1" applyAlignment="1">
      <alignment/>
    </xf>
    <xf numFmtId="175" fontId="13" fillId="0" borderId="14" xfId="78" applyFont="1" applyFill="1" applyBorder="1" applyAlignment="1">
      <alignment vertical="center"/>
    </xf>
    <xf numFmtId="175" fontId="13" fillId="0" borderId="11" xfId="78" applyFont="1" applyFill="1" applyBorder="1" applyAlignment="1">
      <alignment vertical="center"/>
    </xf>
    <xf numFmtId="175" fontId="13" fillId="0" borderId="11" xfId="78" applyFont="1" applyFill="1" applyBorder="1" applyAlignment="1" applyProtection="1">
      <alignment vertical="center"/>
      <protection/>
    </xf>
    <xf numFmtId="175" fontId="13" fillId="0" borderId="15" xfId="78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right" wrapText="1"/>
    </xf>
    <xf numFmtId="43" fontId="0" fillId="0" borderId="0" xfId="58" applyFill="1" applyAlignment="1">
      <alignment wrapText="1"/>
    </xf>
    <xf numFmtId="43" fontId="0" fillId="0" borderId="0" xfId="58" applyAlignment="1">
      <alignment wrapText="1"/>
    </xf>
    <xf numFmtId="172" fontId="18" fillId="0" borderId="0" xfId="50" applyFont="1" applyFill="1" applyBorder="1" applyAlignment="1" applyProtection="1">
      <alignment wrapText="1"/>
      <protection/>
    </xf>
    <xf numFmtId="173" fontId="18" fillId="0" borderId="0" xfId="50" applyNumberFormat="1" applyFont="1" applyFill="1" applyBorder="1" applyAlignment="1" applyProtection="1">
      <alignment horizontal="right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18" fillId="41" borderId="0" xfId="0" applyFont="1" applyFill="1" applyAlignment="1">
      <alignment wrapText="1"/>
    </xf>
    <xf numFmtId="173" fontId="94" fillId="0" borderId="11" xfId="0" applyNumberFormat="1" applyFont="1" applyFill="1" applyBorder="1" applyAlignment="1">
      <alignment vertical="center" wrapText="1"/>
    </xf>
    <xf numFmtId="0" fontId="18" fillId="11" borderId="0" xfId="0" applyFont="1" applyFill="1" applyAlignment="1">
      <alignment wrapText="1"/>
    </xf>
    <xf numFmtId="175" fontId="13" fillId="0" borderId="11" xfId="78" applyFont="1" applyFill="1" applyBorder="1" applyAlignment="1" applyProtection="1">
      <alignment vertical="center" wrapText="1"/>
      <protection/>
    </xf>
    <xf numFmtId="179" fontId="18" fillId="0" borderId="11" xfId="50" applyNumberFormat="1" applyFont="1" applyFill="1" applyBorder="1" applyAlignment="1" applyProtection="1">
      <alignment vertical="center" wrapText="1"/>
      <protection/>
    </xf>
    <xf numFmtId="0" fontId="18" fillId="42" borderId="0" xfId="0" applyFont="1" applyFill="1" applyAlignment="1">
      <alignment wrapText="1"/>
    </xf>
    <xf numFmtId="0" fontId="18" fillId="9" borderId="0" xfId="0" applyFont="1" applyFill="1" applyAlignment="1">
      <alignment wrapText="1"/>
    </xf>
    <xf numFmtId="0" fontId="18" fillId="0" borderId="16" xfId="0" applyFont="1" applyFill="1" applyBorder="1" applyAlignment="1">
      <alignment horizontal="center" vertical="center" wrapText="1"/>
    </xf>
    <xf numFmtId="173" fontId="95" fillId="0" borderId="0" xfId="0" applyNumberFormat="1" applyFont="1" applyFill="1" applyBorder="1" applyAlignment="1">
      <alignment horizontal="center" vertical="center" wrapText="1"/>
    </xf>
    <xf numFmtId="173" fontId="95" fillId="0" borderId="0" xfId="0" applyNumberFormat="1" applyFont="1" applyFill="1" applyBorder="1" applyAlignment="1">
      <alignment vertical="center" wrapText="1"/>
    </xf>
    <xf numFmtId="178" fontId="9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73" fontId="19" fillId="0" borderId="0" xfId="50" applyNumberFormat="1" applyFont="1" applyFill="1" applyBorder="1" applyAlignment="1" applyProtection="1">
      <alignment horizontal="right" vertical="center" wrapText="1"/>
      <protection/>
    </xf>
    <xf numFmtId="0" fontId="96" fillId="0" borderId="0" xfId="0" applyFont="1" applyFill="1" applyAlignment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right" wrapText="1"/>
    </xf>
    <xf numFmtId="0" fontId="19" fillId="0" borderId="0" xfId="0" applyFont="1" applyFill="1" applyBorder="1" applyAlignment="1">
      <alignment wrapText="1"/>
    </xf>
    <xf numFmtId="173" fontId="18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wrapText="1"/>
    </xf>
    <xf numFmtId="0" fontId="18" fillId="0" borderId="17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right" vertical="top" wrapText="1"/>
    </xf>
    <xf numFmtId="173" fontId="18" fillId="0" borderId="0" xfId="50" applyNumberFormat="1" applyFont="1" applyFill="1" applyBorder="1" applyAlignment="1" applyProtection="1">
      <alignment vertical="center" wrapText="1"/>
      <protection/>
    </xf>
    <xf numFmtId="0" fontId="21" fillId="0" borderId="0" xfId="0" applyFont="1" applyFill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/>
    </xf>
    <xf numFmtId="174" fontId="25" fillId="0" borderId="0" xfId="0" applyNumberFormat="1" applyFont="1" applyBorder="1" applyAlignment="1">
      <alignment vertical="center"/>
    </xf>
    <xf numFmtId="178" fontId="27" fillId="0" borderId="0" xfId="0" applyNumberFormat="1" applyFont="1" applyBorder="1" applyAlignment="1">
      <alignment vertical="center"/>
    </xf>
    <xf numFmtId="174" fontId="25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173" fontId="27" fillId="0" borderId="18" xfId="0" applyNumberFormat="1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8" fontId="22" fillId="0" borderId="0" xfId="0" applyNumberFormat="1" applyFont="1" applyFill="1" applyBorder="1" applyAlignment="1">
      <alignment/>
    </xf>
    <xf numFmtId="173" fontId="94" fillId="0" borderId="11" xfId="0" applyNumberFormat="1" applyFont="1" applyFill="1" applyBorder="1" applyAlignment="1">
      <alignment horizontal="center" vertical="center" wrapText="1"/>
    </xf>
    <xf numFmtId="175" fontId="29" fillId="0" borderId="11" xfId="78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NumberFormat="1" applyFont="1" applyAlignment="1">
      <alignment/>
    </xf>
    <xf numFmtId="0" fontId="27" fillId="0" borderId="0" xfId="0" applyNumberFormat="1" applyFont="1" applyFill="1" applyAlignment="1">
      <alignment/>
    </xf>
    <xf numFmtId="175" fontId="26" fillId="0" borderId="11" xfId="78" applyFont="1" applyFill="1" applyBorder="1" applyAlignment="1">
      <alignment vertical="center"/>
    </xf>
    <xf numFmtId="10" fontId="27" fillId="0" borderId="11" xfId="65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172" fontId="25" fillId="0" borderId="11" xfId="50" applyFont="1" applyFill="1" applyBorder="1" applyAlignment="1" applyProtection="1">
      <alignment horizontal="right" vertical="center"/>
      <protection/>
    </xf>
    <xf numFmtId="0" fontId="27" fillId="0" borderId="14" xfId="0" applyFont="1" applyFill="1" applyBorder="1" applyAlignment="1">
      <alignment horizontal="center" vertical="center"/>
    </xf>
    <xf numFmtId="175" fontId="26" fillId="0" borderId="14" xfId="78" applyFont="1" applyFill="1" applyBorder="1" applyAlignment="1">
      <alignment vertical="center"/>
    </xf>
    <xf numFmtId="175" fontId="26" fillId="0" borderId="11" xfId="78" applyFont="1" applyFill="1" applyBorder="1" applyAlignment="1" applyProtection="1">
      <alignment vertical="center"/>
      <protection/>
    </xf>
    <xf numFmtId="172" fontId="27" fillId="0" borderId="11" xfId="50" applyFont="1" applyFill="1" applyBorder="1" applyAlignment="1" applyProtection="1">
      <alignment horizontal="right" vertical="center"/>
      <protection/>
    </xf>
    <xf numFmtId="172" fontId="27" fillId="0" borderId="11" xfId="0" applyNumberFormat="1" applyFont="1" applyFill="1" applyBorder="1" applyAlignment="1">
      <alignment horizontal="right" vertical="center"/>
    </xf>
    <xf numFmtId="43" fontId="27" fillId="0" borderId="0" xfId="0" applyNumberFormat="1" applyFont="1" applyFill="1" applyAlignment="1">
      <alignment/>
    </xf>
    <xf numFmtId="172" fontId="27" fillId="0" borderId="14" xfId="0" applyNumberFormat="1" applyFont="1" applyFill="1" applyBorder="1" applyAlignment="1">
      <alignment horizontal="right" vertical="center"/>
    </xf>
    <xf numFmtId="173" fontId="27" fillId="0" borderId="11" xfId="65" applyNumberFormat="1" applyFont="1" applyFill="1" applyBorder="1" applyAlignment="1">
      <alignment horizontal="right" vertical="center"/>
    </xf>
    <xf numFmtId="172" fontId="25" fillId="0" borderId="11" xfId="0" applyNumberFormat="1" applyFont="1" applyFill="1" applyBorder="1" applyAlignment="1">
      <alignment horizontal="right" vertical="center"/>
    </xf>
    <xf numFmtId="173" fontId="27" fillId="0" borderId="11" xfId="0" applyNumberFormat="1" applyFont="1" applyFill="1" applyBorder="1" applyAlignment="1">
      <alignment vertical="center"/>
    </xf>
    <xf numFmtId="173" fontId="27" fillId="0" borderId="11" xfId="0" applyNumberFormat="1" applyFont="1" applyFill="1" applyBorder="1" applyAlignment="1">
      <alignment horizontal="right" vertical="center"/>
    </xf>
    <xf numFmtId="0" fontId="25" fillId="40" borderId="11" xfId="0" applyFont="1" applyFill="1" applyBorder="1" applyAlignment="1">
      <alignment horizontal="center" vertical="center"/>
    </xf>
    <xf numFmtId="173" fontId="25" fillId="40" borderId="11" xfId="0" applyNumberFormat="1" applyFont="1" applyFill="1" applyBorder="1" applyAlignment="1">
      <alignment vertical="center"/>
    </xf>
    <xf numFmtId="172" fontId="27" fillId="40" borderId="11" xfId="0" applyNumberFormat="1" applyFont="1" applyFill="1" applyBorder="1" applyAlignment="1">
      <alignment vertical="center"/>
    </xf>
    <xf numFmtId="175" fontId="28" fillId="40" borderId="11" xfId="78" applyFont="1" applyFill="1" applyBorder="1" applyAlignment="1">
      <alignment/>
    </xf>
    <xf numFmtId="175" fontId="26" fillId="0" borderId="0" xfId="78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 wrapText="1"/>
    </xf>
    <xf numFmtId="175" fontId="97" fillId="0" borderId="0" xfId="78" applyFont="1" applyFill="1" applyBorder="1" applyAlignment="1">
      <alignment horizontal="center"/>
    </xf>
    <xf numFmtId="174" fontId="98" fillId="0" borderId="0" xfId="0" applyNumberFormat="1" applyFont="1" applyFill="1" applyBorder="1" applyAlignment="1">
      <alignment vertical="center"/>
    </xf>
    <xf numFmtId="172" fontId="23" fillId="40" borderId="11" xfId="0" applyNumberFormat="1" applyFont="1" applyFill="1" applyBorder="1" applyAlignment="1">
      <alignment vertical="center"/>
    </xf>
    <xf numFmtId="172" fontId="23" fillId="40" borderId="15" xfId="0" applyNumberFormat="1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40" borderId="0" xfId="0" applyFont="1" applyFill="1" applyBorder="1" applyAlignment="1">
      <alignment horizontal="right" vertical="center" wrapText="1"/>
    </xf>
    <xf numFmtId="0" fontId="13" fillId="40" borderId="0" xfId="0" applyFont="1" applyFill="1" applyBorder="1" applyAlignment="1">
      <alignment horizontal="right" vertical="center" wrapText="1"/>
    </xf>
    <xf numFmtId="0" fontId="23" fillId="40" borderId="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2" fillId="0" borderId="0" xfId="0" applyNumberFormat="1" applyFont="1" applyAlignment="1">
      <alignment/>
    </xf>
    <xf numFmtId="0" fontId="22" fillId="0" borderId="20" xfId="0" applyFont="1" applyFill="1" applyBorder="1" applyAlignment="1">
      <alignment horizontal="center" vertical="center"/>
    </xf>
    <xf numFmtId="173" fontId="22" fillId="0" borderId="11" xfId="0" applyNumberFormat="1" applyFont="1" applyBorder="1" applyAlignment="1">
      <alignment vertical="center"/>
    </xf>
    <xf numFmtId="10" fontId="22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174" fontId="23" fillId="0" borderId="0" xfId="0" applyNumberFormat="1" applyFont="1" applyBorder="1" applyAlignment="1">
      <alignment vertical="center"/>
    </xf>
    <xf numFmtId="174" fontId="23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3" fontId="22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173" fontId="22" fillId="40" borderId="18" xfId="0" applyNumberFormat="1" applyFont="1" applyFill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18" fillId="43" borderId="11" xfId="0" applyFont="1" applyFill="1" applyBorder="1" applyAlignment="1">
      <alignment horizontal="right" wrapText="1"/>
    </xf>
    <xf numFmtId="0" fontId="18" fillId="43" borderId="20" xfId="0" applyFont="1" applyFill="1" applyBorder="1" applyAlignment="1">
      <alignment horizontal="right" wrapText="1"/>
    </xf>
    <xf numFmtId="0" fontId="33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33" fillId="0" borderId="0" xfId="0" applyFont="1" applyFill="1" applyBorder="1" applyAlignment="1">
      <alignment horizontal="center" vertical="center"/>
    </xf>
    <xf numFmtId="0" fontId="25" fillId="43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 wrapText="1"/>
    </xf>
    <xf numFmtId="172" fontId="25" fillId="0" borderId="0" xfId="50" applyFont="1" applyFill="1" applyBorder="1" applyAlignment="1" applyProtection="1">
      <alignment horizontal="center" wrapText="1"/>
      <protection/>
    </xf>
    <xf numFmtId="43" fontId="27" fillId="0" borderId="0" xfId="0" applyNumberFormat="1" applyFont="1" applyBorder="1" applyAlignment="1">
      <alignment/>
    </xf>
    <xf numFmtId="175" fontId="27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justify" vertical="top" wrapText="1"/>
    </xf>
    <xf numFmtId="0" fontId="27" fillId="0" borderId="23" xfId="0" applyFont="1" applyFill="1" applyBorder="1" applyAlignment="1">
      <alignment horizontal="justify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vertical="top" wrapText="1"/>
    </xf>
    <xf numFmtId="172" fontId="27" fillId="0" borderId="0" xfId="50" applyFont="1" applyBorder="1" applyAlignment="1" applyProtection="1">
      <alignment wrapText="1"/>
      <protection/>
    </xf>
    <xf numFmtId="0" fontId="19" fillId="0" borderId="20" xfId="0" applyFont="1" applyFill="1" applyBorder="1" applyAlignment="1">
      <alignment horizontal="center" vertical="center"/>
    </xf>
    <xf numFmtId="172" fontId="27" fillId="0" borderId="24" xfId="0" applyNumberFormat="1" applyFont="1" applyFill="1" applyBorder="1" applyAlignment="1">
      <alignment vertical="center" wrapText="1"/>
    </xf>
    <xf numFmtId="0" fontId="27" fillId="0" borderId="0" xfId="0" applyFont="1" applyAlignment="1">
      <alignment horizontal="right" wrapText="1"/>
    </xf>
    <xf numFmtId="0" fontId="25" fillId="0" borderId="0" xfId="0" applyFont="1" applyAlignment="1">
      <alignment horizontal="right" wrapText="1"/>
    </xf>
    <xf numFmtId="175" fontId="26" fillId="43" borderId="14" xfId="78" applyFont="1" applyFill="1" applyBorder="1" applyAlignment="1">
      <alignment wrapText="1"/>
    </xf>
    <xf numFmtId="175" fontId="97" fillId="43" borderId="14" xfId="78" applyFont="1" applyFill="1" applyBorder="1" applyAlignment="1">
      <alignment wrapText="1"/>
    </xf>
    <xf numFmtId="175" fontId="26" fillId="43" borderId="25" xfId="78" applyFont="1" applyFill="1" applyBorder="1" applyAlignment="1">
      <alignment wrapText="1"/>
    </xf>
    <xf numFmtId="175" fontId="26" fillId="43" borderId="11" xfId="78" applyFont="1" applyFill="1" applyBorder="1" applyAlignment="1">
      <alignment wrapText="1"/>
    </xf>
    <xf numFmtId="175" fontId="97" fillId="43" borderId="11" xfId="78" applyFont="1" applyFill="1" applyBorder="1" applyAlignment="1">
      <alignment wrapText="1"/>
    </xf>
    <xf numFmtId="175" fontId="26" fillId="43" borderId="11" xfId="78" applyFont="1" applyFill="1" applyBorder="1" applyAlignment="1" applyProtection="1">
      <alignment wrapText="1"/>
      <protection/>
    </xf>
    <xf numFmtId="175" fontId="26" fillId="43" borderId="18" xfId="78" applyFont="1" applyFill="1" applyBorder="1" applyAlignment="1">
      <alignment wrapText="1"/>
    </xf>
    <xf numFmtId="175" fontId="26" fillId="43" borderId="11" xfId="78" applyFont="1" applyFill="1" applyBorder="1" applyAlignment="1" applyProtection="1">
      <alignment horizontal="right" vertical="center" wrapText="1"/>
      <protection/>
    </xf>
    <xf numFmtId="175" fontId="26" fillId="43" borderId="18" xfId="78" applyFont="1" applyFill="1" applyBorder="1" applyAlignment="1" applyProtection="1">
      <alignment horizontal="right" vertical="center" wrapText="1"/>
      <protection/>
    </xf>
    <xf numFmtId="175" fontId="26" fillId="40" borderId="26" xfId="78" applyFont="1" applyFill="1" applyBorder="1" applyAlignment="1">
      <alignment wrapText="1"/>
    </xf>
    <xf numFmtId="175" fontId="97" fillId="43" borderId="11" xfId="78" applyFont="1" applyFill="1" applyBorder="1" applyAlignment="1" applyProtection="1">
      <alignment horizontal="right" vertical="center" wrapText="1"/>
      <protection/>
    </xf>
    <xf numFmtId="175" fontId="26" fillId="43" borderId="11" xfId="78" applyFont="1" applyFill="1" applyBorder="1" applyAlignment="1">
      <alignment horizontal="center" vertical="center" wrapText="1"/>
    </xf>
    <xf numFmtId="175" fontId="97" fillId="43" borderId="11" xfId="78" applyFont="1" applyFill="1" applyBorder="1" applyAlignment="1">
      <alignment horizontal="center" vertical="center" wrapText="1"/>
    </xf>
    <xf numFmtId="175" fontId="26" fillId="43" borderId="11" xfId="78" applyFont="1" applyFill="1" applyBorder="1" applyAlignment="1" applyProtection="1">
      <alignment horizontal="center" vertical="center" wrapText="1"/>
      <protection/>
    </xf>
    <xf numFmtId="175" fontId="26" fillId="43" borderId="18" xfId="78" applyFont="1" applyFill="1" applyBorder="1" applyAlignment="1">
      <alignment horizontal="center" vertical="center" wrapText="1"/>
    </xf>
    <xf numFmtId="175" fontId="99" fillId="43" borderId="11" xfId="78" applyFont="1" applyFill="1" applyBorder="1" applyAlignment="1" applyProtection="1">
      <alignment horizontal="right" vertical="center" wrapText="1"/>
      <protection/>
    </xf>
    <xf numFmtId="175" fontId="26" fillId="43" borderId="0" xfId="78" applyFont="1" applyFill="1" applyBorder="1" applyAlignment="1" applyProtection="1">
      <alignment horizontal="right" vertical="center" wrapText="1"/>
      <protection/>
    </xf>
    <xf numFmtId="175" fontId="26" fillId="43" borderId="14" xfId="78" applyFont="1" applyFill="1" applyBorder="1" applyAlignment="1" applyProtection="1">
      <alignment horizontal="right" vertical="center" wrapText="1"/>
      <protection/>
    </xf>
    <xf numFmtId="175" fontId="26" fillId="43" borderId="15" xfId="78" applyFont="1" applyFill="1" applyBorder="1" applyAlignment="1">
      <alignment wrapText="1"/>
    </xf>
    <xf numFmtId="175" fontId="97" fillId="43" borderId="15" xfId="78" applyFont="1" applyFill="1" applyBorder="1" applyAlignment="1">
      <alignment wrapText="1"/>
    </xf>
    <xf numFmtId="175" fontId="26" fillId="43" borderId="15" xfId="78" applyFont="1" applyFill="1" applyBorder="1" applyAlignment="1" applyProtection="1">
      <alignment horizontal="right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/>
    </xf>
    <xf numFmtId="0" fontId="18" fillId="43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72" fontId="27" fillId="0" borderId="11" xfId="50" applyFont="1" applyFill="1" applyBorder="1" applyAlignment="1" applyProtection="1">
      <alignment horizontal="right" vertical="center" wrapText="1"/>
      <protection/>
    </xf>
    <xf numFmtId="175" fontId="26" fillId="0" borderId="15" xfId="78" applyFont="1" applyFill="1" applyBorder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173" fontId="19" fillId="40" borderId="11" xfId="0" applyNumberFormat="1" applyFont="1" applyFill="1" applyBorder="1" applyAlignment="1">
      <alignment horizontal="center" vertical="center" wrapText="1"/>
    </xf>
    <xf numFmtId="0" fontId="100" fillId="0" borderId="0" xfId="61" applyNumberFormat="1" applyFont="1" applyFill="1" applyBorder="1" applyAlignment="1">
      <alignment wrapText="1"/>
    </xf>
    <xf numFmtId="0" fontId="100" fillId="0" borderId="0" xfId="61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101" fillId="0" borderId="0" xfId="77" applyFont="1" applyFill="1" applyBorder="1" applyAlignment="1">
      <alignment wrapText="1"/>
    </xf>
    <xf numFmtId="0" fontId="27" fillId="0" borderId="27" xfId="0" applyFont="1" applyBorder="1" applyAlignment="1">
      <alignment/>
    </xf>
    <xf numFmtId="188" fontId="27" fillId="0" borderId="11" xfId="0" applyNumberFormat="1" applyFont="1" applyBorder="1" applyAlignment="1">
      <alignment vertical="center"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5" fillId="42" borderId="11" xfId="0" applyFont="1" applyFill="1" applyBorder="1" applyAlignment="1">
      <alignment horizontal="center"/>
    </xf>
    <xf numFmtId="0" fontId="27" fillId="0" borderId="28" xfId="0" applyNumberFormat="1" applyFont="1" applyBorder="1" applyAlignment="1">
      <alignment vertical="center"/>
    </xf>
    <xf numFmtId="173" fontId="27" fillId="0" borderId="11" xfId="0" applyNumberFormat="1" applyFont="1" applyBorder="1" applyAlignment="1">
      <alignment vertical="center"/>
    </xf>
    <xf numFmtId="10" fontId="27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175" fontId="99" fillId="0" borderId="0" xfId="78" applyFont="1" applyFill="1" applyBorder="1" applyAlignment="1">
      <alignment vertical="center"/>
    </xf>
    <xf numFmtId="175" fontId="99" fillId="0" borderId="29" xfId="78" applyFont="1" applyFill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5" fillId="43" borderId="18" xfId="0" applyFont="1" applyFill="1" applyBorder="1" applyAlignment="1">
      <alignment horizontal="center"/>
    </xf>
    <xf numFmtId="0" fontId="27" fillId="0" borderId="23" xfId="0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27" fillId="0" borderId="24" xfId="0" applyFont="1" applyBorder="1" applyAlignment="1">
      <alignment/>
    </xf>
    <xf numFmtId="0" fontId="27" fillId="0" borderId="25" xfId="0" applyFont="1" applyBorder="1" applyAlignment="1">
      <alignment/>
    </xf>
    <xf numFmtId="0" fontId="27" fillId="40" borderId="11" xfId="0" applyNumberFormat="1" applyFont="1" applyFill="1" applyBorder="1" applyAlignment="1">
      <alignment horizontal="right" vertical="center"/>
    </xf>
    <xf numFmtId="0" fontId="28" fillId="40" borderId="11" xfId="0" applyNumberFormat="1" applyFont="1" applyFill="1" applyBorder="1" applyAlignment="1">
      <alignment horizontal="right" vertical="center"/>
    </xf>
    <xf numFmtId="172" fontId="25" fillId="40" borderId="11" xfId="0" applyNumberFormat="1" applyFont="1" applyFill="1" applyBorder="1" applyAlignment="1">
      <alignment vertical="center"/>
    </xf>
    <xf numFmtId="0" fontId="27" fillId="40" borderId="11" xfId="0" applyFont="1" applyFill="1" applyBorder="1" applyAlignment="1">
      <alignment horizontal="center" vertical="center"/>
    </xf>
    <xf numFmtId="14" fontId="22" fillId="0" borderId="0" xfId="0" applyNumberFormat="1" applyFont="1" applyFill="1" applyBorder="1" applyAlignment="1">
      <alignment/>
    </xf>
    <xf numFmtId="1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43" fontId="22" fillId="0" borderId="0" xfId="58" applyFont="1" applyFill="1" applyBorder="1" applyAlignment="1">
      <alignment/>
    </xf>
    <xf numFmtId="0" fontId="23" fillId="40" borderId="11" xfId="0" applyFont="1" applyFill="1" applyBorder="1" applyAlignment="1">
      <alignment/>
    </xf>
    <xf numFmtId="0" fontId="23" fillId="0" borderId="24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5" xfId="0" applyFont="1" applyBorder="1" applyAlignment="1">
      <alignment/>
    </xf>
    <xf numFmtId="0" fontId="23" fillId="43" borderId="11" xfId="0" applyFont="1" applyFill="1" applyBorder="1" applyAlignment="1">
      <alignment horizontal="center" vertical="center"/>
    </xf>
    <xf numFmtId="173" fontId="23" fillId="40" borderId="11" xfId="0" applyNumberFormat="1" applyFont="1" applyFill="1" applyBorder="1" applyAlignment="1">
      <alignment vertical="center"/>
    </xf>
    <xf numFmtId="172" fontId="23" fillId="44" borderId="11" xfId="50" applyFont="1" applyFill="1" applyBorder="1" applyAlignment="1" applyProtection="1">
      <alignment horizontal="center" vertical="center"/>
      <protection/>
    </xf>
    <xf numFmtId="0" fontId="22" fillId="44" borderId="11" xfId="0" applyFont="1" applyFill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 wrapText="1"/>
    </xf>
    <xf numFmtId="173" fontId="23" fillId="40" borderId="0" xfId="0" applyNumberFormat="1" applyFont="1" applyFill="1" applyBorder="1" applyAlignment="1">
      <alignment vertical="center"/>
    </xf>
    <xf numFmtId="172" fontId="22" fillId="0" borderId="19" xfId="50" applyFont="1" applyFill="1" applyBorder="1" applyAlignment="1" applyProtection="1">
      <alignment vertical="center"/>
      <protection/>
    </xf>
    <xf numFmtId="172" fontId="22" fillId="0" borderId="11" xfId="50" applyFont="1" applyFill="1" applyBorder="1" applyAlignment="1" applyProtection="1">
      <alignment vertical="center"/>
      <protection/>
    </xf>
    <xf numFmtId="172" fontId="22" fillId="0" borderId="31" xfId="50" applyFont="1" applyFill="1" applyBorder="1" applyAlignment="1" applyProtection="1">
      <alignment vertical="center"/>
      <protection/>
    </xf>
    <xf numFmtId="172" fontId="23" fillId="41" borderId="11" xfId="50" applyFont="1" applyFill="1" applyBorder="1" applyAlignment="1" applyProtection="1">
      <alignment horizontal="center" vertical="center" wrapText="1"/>
      <protection/>
    </xf>
    <xf numFmtId="0" fontId="23" fillId="40" borderId="1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41" borderId="11" xfId="0" applyFont="1" applyFill="1" applyBorder="1" applyAlignment="1">
      <alignment horizontal="center" vertical="center"/>
    </xf>
    <xf numFmtId="172" fontId="22" fillId="0" borderId="19" xfId="0" applyNumberFormat="1" applyFont="1" applyFill="1" applyBorder="1" applyAlignment="1">
      <alignment vertical="center"/>
    </xf>
    <xf numFmtId="172" fontId="22" fillId="0" borderId="11" xfId="0" applyNumberFormat="1" applyFont="1" applyFill="1" applyBorder="1" applyAlignment="1">
      <alignment vertical="center"/>
    </xf>
    <xf numFmtId="0" fontId="23" fillId="44" borderId="11" xfId="0" applyFont="1" applyFill="1" applyBorder="1" applyAlignment="1">
      <alignment horizontal="center" vertical="center"/>
    </xf>
    <xf numFmtId="173" fontId="102" fillId="0" borderId="11" xfId="0" applyNumberFormat="1" applyFont="1" applyFill="1" applyBorder="1" applyAlignment="1">
      <alignment vertical="center"/>
    </xf>
    <xf numFmtId="173" fontId="102" fillId="0" borderId="25" xfId="0" applyNumberFormat="1" applyFont="1" applyFill="1" applyBorder="1" applyAlignment="1">
      <alignment vertical="center"/>
    </xf>
    <xf numFmtId="173" fontId="102" fillId="0" borderId="31" xfId="0" applyNumberFormat="1" applyFont="1" applyFill="1" applyBorder="1" applyAlignment="1">
      <alignment vertical="center"/>
    </xf>
    <xf numFmtId="173" fontId="22" fillId="40" borderId="23" xfId="0" applyNumberFormat="1" applyFont="1" applyFill="1" applyBorder="1" applyAlignment="1">
      <alignment vertical="center"/>
    </xf>
    <xf numFmtId="173" fontId="102" fillId="0" borderId="27" xfId="0" applyNumberFormat="1" applyFont="1" applyFill="1" applyBorder="1" applyAlignment="1">
      <alignment vertical="center"/>
    </xf>
    <xf numFmtId="173" fontId="102" fillId="0" borderId="14" xfId="0" applyNumberFormat="1" applyFont="1" applyFill="1" applyBorder="1" applyAlignment="1">
      <alignment vertical="center"/>
    </xf>
    <xf numFmtId="10" fontId="22" fillId="0" borderId="19" xfId="0" applyNumberFormat="1" applyFont="1" applyBorder="1" applyAlignment="1">
      <alignment vertical="center"/>
    </xf>
    <xf numFmtId="43" fontId="102" fillId="0" borderId="11" xfId="0" applyNumberFormat="1" applyFont="1" applyBorder="1" applyAlignment="1">
      <alignment vertical="center"/>
    </xf>
    <xf numFmtId="173" fontId="102" fillId="0" borderId="0" xfId="0" applyNumberFormat="1" applyFont="1" applyFill="1" applyBorder="1" applyAlignment="1">
      <alignment vertical="center"/>
    </xf>
    <xf numFmtId="173" fontId="23" fillId="0" borderId="11" xfId="0" applyNumberFormat="1" applyFont="1" applyFill="1" applyBorder="1" applyAlignment="1">
      <alignment vertical="center"/>
    </xf>
    <xf numFmtId="172" fontId="23" fillId="0" borderId="11" xfId="0" applyNumberFormat="1" applyFont="1" applyFill="1" applyBorder="1" applyAlignment="1">
      <alignment vertical="center"/>
    </xf>
    <xf numFmtId="172" fontId="23" fillId="0" borderId="15" xfId="0" applyNumberFormat="1" applyFont="1" applyFill="1" applyBorder="1" applyAlignment="1">
      <alignment vertical="center"/>
    </xf>
    <xf numFmtId="175" fontId="23" fillId="40" borderId="11" xfId="0" applyNumberFormat="1" applyFont="1" applyFill="1" applyBorder="1" applyAlignment="1">
      <alignment/>
    </xf>
    <xf numFmtId="172" fontId="22" fillId="40" borderId="11" xfId="0" applyNumberFormat="1" applyFont="1" applyFill="1" applyBorder="1" applyAlignment="1">
      <alignment vertical="center"/>
    </xf>
    <xf numFmtId="172" fontId="22" fillId="40" borderId="15" xfId="0" applyNumberFormat="1" applyFont="1" applyFill="1" applyBorder="1" applyAlignment="1">
      <alignment vertical="center"/>
    </xf>
    <xf numFmtId="175" fontId="24" fillId="40" borderId="11" xfId="78" applyFont="1" applyFill="1" applyBorder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0" fontId="19" fillId="43" borderId="19" xfId="0" applyFont="1" applyFill="1" applyBorder="1" applyAlignment="1">
      <alignment horizontal="center" vertical="center" wrapText="1"/>
    </xf>
    <xf numFmtId="0" fontId="19" fillId="43" borderId="23" xfId="0" applyFont="1" applyFill="1" applyBorder="1" applyAlignment="1">
      <alignment horizontal="center" vertical="center" wrapText="1"/>
    </xf>
    <xf numFmtId="0" fontId="25" fillId="40" borderId="11" xfId="0" applyFont="1" applyFill="1" applyBorder="1" applyAlignment="1">
      <alignment wrapText="1"/>
    </xf>
    <xf numFmtId="0" fontId="19" fillId="43" borderId="19" xfId="0" applyFont="1" applyFill="1" applyBorder="1" applyAlignment="1">
      <alignment horizontal="right" vertical="center" wrapText="1"/>
    </xf>
    <xf numFmtId="0" fontId="19" fillId="43" borderId="23" xfId="0" applyFont="1" applyFill="1" applyBorder="1" applyAlignment="1">
      <alignment horizontal="right" vertical="center" wrapText="1"/>
    </xf>
    <xf numFmtId="43" fontId="0" fillId="43" borderId="19" xfId="58" applyFill="1" applyBorder="1" applyAlignment="1">
      <alignment horizontal="right" vertical="center" wrapText="1"/>
    </xf>
    <xf numFmtId="43" fontId="0" fillId="43" borderId="23" xfId="58" applyFill="1" applyBorder="1" applyAlignment="1">
      <alignment horizontal="right" vertical="center" wrapText="1"/>
    </xf>
    <xf numFmtId="0" fontId="19" fillId="43" borderId="31" xfId="0" applyFont="1" applyFill="1" applyBorder="1" applyAlignment="1">
      <alignment horizontal="right" vertical="center" wrapText="1"/>
    </xf>
    <xf numFmtId="0" fontId="19" fillId="43" borderId="32" xfId="0" applyFont="1" applyFill="1" applyBorder="1" applyAlignment="1">
      <alignment horizontal="right" vertical="center" wrapText="1"/>
    </xf>
    <xf numFmtId="0" fontId="27" fillId="43" borderId="14" xfId="0" applyFont="1" applyFill="1" applyBorder="1" applyAlignment="1">
      <alignment horizontal="center" vertical="center" wrapText="1"/>
    </xf>
    <xf numFmtId="0" fontId="27" fillId="43" borderId="25" xfId="0" applyFont="1" applyFill="1" applyBorder="1" applyAlignment="1">
      <alignment horizontal="center" vertical="center" wrapText="1"/>
    </xf>
    <xf numFmtId="0" fontId="18" fillId="42" borderId="23" xfId="0" applyFont="1" applyFill="1" applyBorder="1" applyAlignment="1">
      <alignment horizontal="center" vertical="center" textRotation="90" wrapText="1"/>
    </xf>
    <xf numFmtId="0" fontId="18" fillId="42" borderId="11" xfId="0" applyFont="1" applyFill="1" applyBorder="1" applyAlignment="1">
      <alignment horizontal="center" vertical="center" textRotation="90" wrapText="1"/>
    </xf>
    <xf numFmtId="43" fontId="26" fillId="45" borderId="26" xfId="58" applyFont="1" applyFill="1" applyBorder="1" applyAlignment="1">
      <alignment horizontal="center" vertical="center" wrapText="1"/>
    </xf>
    <xf numFmtId="14" fontId="27" fillId="43" borderId="15" xfId="0" applyNumberFormat="1" applyFont="1" applyFill="1" applyBorder="1" applyAlignment="1">
      <alignment horizontal="center" vertical="center" wrapText="1"/>
    </xf>
    <xf numFmtId="14" fontId="27" fillId="43" borderId="24" xfId="0" applyNumberFormat="1" applyFont="1" applyFill="1" applyBorder="1" applyAlignment="1">
      <alignment horizontal="center" vertical="center" wrapText="1"/>
    </xf>
    <xf numFmtId="43" fontId="26" fillId="43" borderId="11" xfId="58" applyFont="1" applyFill="1" applyBorder="1" applyAlignment="1">
      <alignment horizontal="center" vertical="center" wrapText="1"/>
    </xf>
    <xf numFmtId="43" fontId="26" fillId="43" borderId="11" xfId="58" applyFont="1" applyFill="1" applyBorder="1" applyAlignment="1">
      <alignment vertical="center" wrapText="1"/>
    </xf>
    <xf numFmtId="14" fontId="27" fillId="45" borderId="26" xfId="0" applyNumberFormat="1" applyFont="1" applyFill="1" applyBorder="1" applyAlignment="1">
      <alignment horizontal="center" vertical="center" wrapText="1"/>
    </xf>
    <xf numFmtId="14" fontId="27" fillId="43" borderId="11" xfId="0" applyNumberFormat="1" applyFont="1" applyFill="1" applyBorder="1" applyAlignment="1">
      <alignment horizontal="center" vertical="center" wrapText="1"/>
    </xf>
    <xf numFmtId="179" fontId="27" fillId="43" borderId="11" xfId="0" applyNumberFormat="1" applyFont="1" applyFill="1" applyBorder="1" applyAlignment="1">
      <alignment horizontal="center" vertical="center" wrapText="1"/>
    </xf>
    <xf numFmtId="43" fontId="26" fillId="46" borderId="28" xfId="58" applyFont="1" applyFill="1" applyBorder="1" applyAlignment="1">
      <alignment horizontal="center" vertical="center" wrapText="1"/>
    </xf>
    <xf numFmtId="172" fontId="27" fillId="46" borderId="11" xfId="50" applyFont="1" applyFill="1" applyBorder="1" applyAlignment="1" applyProtection="1">
      <alignment horizontal="right" wrapText="1"/>
      <protection/>
    </xf>
    <xf numFmtId="172" fontId="25" fillId="47" borderId="11" xfId="50" applyFont="1" applyFill="1" applyBorder="1" applyAlignment="1" applyProtection="1">
      <alignment horizontal="right" wrapText="1"/>
      <protection/>
    </xf>
    <xf numFmtId="43" fontId="26" fillId="40" borderId="11" xfId="58" applyFont="1" applyFill="1" applyBorder="1" applyAlignment="1">
      <alignment horizontal="center" vertical="center" wrapText="1"/>
    </xf>
    <xf numFmtId="173" fontId="27" fillId="46" borderId="18" xfId="50" applyNumberFormat="1" applyFont="1" applyFill="1" applyBorder="1" applyAlignment="1" applyProtection="1">
      <alignment horizontal="right" wrapText="1"/>
      <protection/>
    </xf>
    <xf numFmtId="175" fontId="26" fillId="43" borderId="15" xfId="78" applyFont="1" applyFill="1" applyBorder="1" applyAlignment="1" applyProtection="1">
      <alignment wrapText="1"/>
      <protection/>
    </xf>
    <xf numFmtId="175" fontId="26" fillId="43" borderId="24" xfId="78" applyFont="1" applyFill="1" applyBorder="1" applyAlignment="1" applyProtection="1">
      <alignment horizontal="right" vertical="center" wrapText="1"/>
      <protection/>
    </xf>
    <xf numFmtId="173" fontId="25" fillId="46" borderId="24" xfId="50" applyNumberFormat="1" applyFont="1" applyFill="1" applyBorder="1" applyAlignment="1" applyProtection="1">
      <alignment horizontal="right" wrapText="1"/>
      <protection/>
    </xf>
    <xf numFmtId="172" fontId="35" fillId="47" borderId="15" xfId="50" applyFont="1" applyFill="1" applyBorder="1" applyAlignment="1" applyProtection="1">
      <alignment horizontal="right" wrapText="1"/>
      <protection/>
    </xf>
    <xf numFmtId="175" fontId="26" fillId="40" borderId="11" xfId="78" applyFont="1" applyFill="1" applyBorder="1" applyAlignment="1">
      <alignment wrapText="1"/>
    </xf>
    <xf numFmtId="175" fontId="97" fillId="40" borderId="11" xfId="78" applyFont="1" applyFill="1" applyBorder="1" applyAlignment="1">
      <alignment wrapText="1"/>
    </xf>
    <xf numFmtId="173" fontId="27" fillId="40" borderId="11" xfId="50" applyNumberFormat="1" applyFont="1" applyFill="1" applyBorder="1" applyAlignment="1" applyProtection="1">
      <alignment horizontal="right" wrapText="1"/>
      <protection/>
    </xf>
    <xf numFmtId="173" fontId="27" fillId="46" borderId="11" xfId="50" applyNumberFormat="1" applyFont="1" applyFill="1" applyBorder="1" applyAlignment="1" applyProtection="1">
      <alignment horizontal="right" wrapText="1"/>
      <protection/>
    </xf>
    <xf numFmtId="172" fontId="27" fillId="47" borderId="11" xfId="50" applyFont="1" applyFill="1" applyBorder="1" applyAlignment="1" applyProtection="1">
      <alignment horizontal="right" wrapText="1"/>
      <protection/>
    </xf>
    <xf numFmtId="172" fontId="33" fillId="47" borderId="11" xfId="50" applyFont="1" applyFill="1" applyBorder="1" applyAlignment="1" applyProtection="1">
      <alignment horizontal="right" wrapText="1"/>
      <protection/>
    </xf>
    <xf numFmtId="175" fontId="26" fillId="43" borderId="24" xfId="78" applyFont="1" applyFill="1" applyBorder="1" applyAlignment="1">
      <alignment wrapText="1"/>
    </xf>
    <xf numFmtId="175" fontId="26" fillId="45" borderId="11" xfId="78" applyFont="1" applyFill="1" applyBorder="1" applyAlignment="1" applyProtection="1">
      <alignment horizontal="right" vertical="center" wrapText="1"/>
      <protection/>
    </xf>
    <xf numFmtId="202" fontId="27" fillId="45" borderId="11" xfId="0" applyNumberFormat="1" applyFont="1" applyFill="1" applyBorder="1" applyAlignment="1">
      <alignment wrapText="1"/>
    </xf>
    <xf numFmtId="202" fontId="27" fillId="44" borderId="11" xfId="0" applyNumberFormat="1" applyFont="1" applyFill="1" applyBorder="1" applyAlignment="1">
      <alignment wrapText="1"/>
    </xf>
    <xf numFmtId="175" fontId="26" fillId="45" borderId="33" xfId="78" applyFont="1" applyFill="1" applyBorder="1" applyAlignment="1" applyProtection="1">
      <alignment horizontal="right" vertical="center" wrapText="1"/>
      <protection/>
    </xf>
    <xf numFmtId="175" fontId="13" fillId="0" borderId="11" xfId="78" applyFont="1" applyBorder="1" applyAlignment="1">
      <alignment vertical="center"/>
    </xf>
    <xf numFmtId="14" fontId="13" fillId="0" borderId="11" xfId="58" applyNumberFormat="1" applyFont="1" applyFill="1" applyBorder="1" applyAlignment="1">
      <alignment horizontal="center" vertical="center" wrapText="1"/>
    </xf>
    <xf numFmtId="14" fontId="24" fillId="0" borderId="11" xfId="58" applyNumberFormat="1" applyFont="1" applyFill="1" applyBorder="1" applyAlignment="1">
      <alignment horizontal="center" vertical="center" wrapText="1"/>
    </xf>
    <xf numFmtId="173" fontId="98" fillId="0" borderId="11" xfId="0" applyNumberFormat="1" applyFont="1" applyFill="1" applyBorder="1" applyAlignment="1">
      <alignment vertical="center" wrapText="1"/>
    </xf>
    <xf numFmtId="175" fontId="32" fillId="0" borderId="11" xfId="78" applyFont="1" applyBorder="1" applyAlignment="1">
      <alignment vertical="center" wrapText="1"/>
    </xf>
    <xf numFmtId="175" fontId="29" fillId="0" borderId="11" xfId="78" applyFont="1" applyFill="1" applyBorder="1" applyAlignment="1">
      <alignment vertical="center" wrapText="1"/>
    </xf>
    <xf numFmtId="172" fontId="27" fillId="0" borderId="11" xfId="0" applyNumberFormat="1" applyFont="1" applyFill="1" applyBorder="1" applyAlignment="1">
      <alignment vertical="center" wrapText="1"/>
    </xf>
    <xf numFmtId="173" fontId="95" fillId="48" borderId="11" xfId="0" applyNumberFormat="1" applyFont="1" applyFill="1" applyBorder="1" applyAlignment="1">
      <alignment vertical="center" wrapText="1"/>
    </xf>
    <xf numFmtId="0" fontId="18" fillId="0" borderId="34" xfId="0" applyFont="1" applyFill="1" applyBorder="1" applyAlignment="1">
      <alignment horizontal="center" vertical="center"/>
    </xf>
    <xf numFmtId="175" fontId="13" fillId="0" borderId="15" xfId="78" applyFont="1" applyFill="1" applyBorder="1" applyAlignment="1" applyProtection="1">
      <alignment vertical="center"/>
      <protection/>
    </xf>
    <xf numFmtId="0" fontId="18" fillId="0" borderId="11" xfId="0" applyFont="1" applyFill="1" applyBorder="1" applyAlignment="1">
      <alignment horizontal="center" vertical="center"/>
    </xf>
    <xf numFmtId="173" fontId="95" fillId="43" borderId="11" xfId="0" applyNumberFormat="1" applyFont="1" applyFill="1" applyBorder="1" applyAlignment="1">
      <alignment vertical="center" wrapText="1"/>
    </xf>
    <xf numFmtId="173" fontId="95" fillId="0" borderId="11" xfId="0" applyNumberFormat="1" applyFont="1" applyFill="1" applyBorder="1" applyAlignment="1">
      <alignment vertical="center" wrapText="1"/>
    </xf>
    <xf numFmtId="179" fontId="3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40" borderId="11" xfId="0" applyFont="1" applyFill="1" applyBorder="1" applyAlignment="1">
      <alignment horizontal="left" wrapText="1"/>
    </xf>
    <xf numFmtId="0" fontId="15" fillId="40" borderId="11" xfId="0" applyFont="1" applyFill="1" applyBorder="1" applyAlignment="1">
      <alignment horizontal="left" vertical="center" wrapText="1"/>
    </xf>
    <xf numFmtId="0" fontId="0" fillId="40" borderId="11" xfId="0" applyFont="1" applyFill="1" applyBorder="1" applyAlignment="1">
      <alignment horizontal="left" vertical="center" wrapText="1"/>
    </xf>
    <xf numFmtId="0" fontId="19" fillId="0" borderId="24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9" fillId="40" borderId="24" xfId="0" applyFont="1" applyFill="1" applyBorder="1" applyAlignment="1">
      <alignment wrapText="1"/>
    </xf>
    <xf numFmtId="0" fontId="19" fillId="40" borderId="27" xfId="0" applyFont="1" applyFill="1" applyBorder="1" applyAlignment="1">
      <alignment wrapText="1"/>
    </xf>
    <xf numFmtId="0" fontId="18" fillId="40" borderId="18" xfId="0" applyFont="1" applyFill="1" applyBorder="1" applyAlignment="1">
      <alignment horizontal="right" vertical="center" wrapText="1"/>
    </xf>
    <xf numFmtId="0" fontId="0" fillId="40" borderId="19" xfId="0" applyFill="1" applyBorder="1" applyAlignment="1">
      <alignment horizontal="right" vertical="center" wrapText="1"/>
    </xf>
    <xf numFmtId="0" fontId="19" fillId="40" borderId="23" xfId="0" applyFont="1" applyFill="1" applyBorder="1" applyAlignment="1">
      <alignment horizontal="center" vertical="center" wrapText="1"/>
    </xf>
    <xf numFmtId="172" fontId="19" fillId="40" borderId="11" xfId="0" applyNumberFormat="1" applyFont="1" applyFill="1" applyBorder="1" applyAlignment="1">
      <alignment vertical="center" wrapText="1"/>
    </xf>
    <xf numFmtId="172" fontId="18" fillId="0" borderId="11" xfId="0" applyNumberFormat="1" applyFont="1" applyFill="1" applyBorder="1" applyAlignment="1">
      <alignment vertical="center" wrapText="1"/>
    </xf>
    <xf numFmtId="0" fontId="25" fillId="41" borderId="11" xfId="0" applyFont="1" applyFill="1" applyBorder="1" applyAlignment="1">
      <alignment horizontal="center" vertical="center" wrapText="1"/>
    </xf>
    <xf numFmtId="172" fontId="27" fillId="0" borderId="23" xfId="50" applyFont="1" applyFill="1" applyBorder="1" applyAlignment="1" applyProtection="1">
      <alignment vertical="center" wrapText="1"/>
      <protection/>
    </xf>
    <xf numFmtId="172" fontId="27" fillId="0" borderId="11" xfId="50" applyFont="1" applyFill="1" applyBorder="1" applyAlignment="1" applyProtection="1">
      <alignment vertical="center" wrapText="1"/>
      <protection/>
    </xf>
    <xf numFmtId="0" fontId="27" fillId="44" borderId="24" xfId="0" applyFont="1" applyFill="1" applyBorder="1" applyAlignment="1">
      <alignment horizontal="center" vertical="center" wrapText="1"/>
    </xf>
    <xf numFmtId="172" fontId="25" fillId="41" borderId="11" xfId="50" applyFont="1" applyFill="1" applyBorder="1" applyAlignment="1" applyProtection="1">
      <alignment horizontal="center" vertical="center" wrapText="1"/>
      <protection/>
    </xf>
    <xf numFmtId="172" fontId="25" fillId="43" borderId="11" xfId="0" applyNumberFormat="1" applyFont="1" applyFill="1" applyBorder="1" applyAlignment="1">
      <alignment vertical="center" wrapText="1"/>
    </xf>
    <xf numFmtId="0" fontId="27" fillId="41" borderId="19" xfId="0" applyFont="1" applyFill="1" applyBorder="1" applyAlignment="1">
      <alignment horizontal="center" vertical="center" wrapText="1"/>
    </xf>
    <xf numFmtId="173" fontId="25" fillId="43" borderId="32" xfId="0" applyNumberFormat="1" applyFont="1" applyFill="1" applyBorder="1" applyAlignment="1">
      <alignment vertical="center" wrapText="1"/>
    </xf>
    <xf numFmtId="172" fontId="27" fillId="0" borderId="18" xfId="50" applyFont="1" applyFill="1" applyBorder="1" applyAlignment="1" applyProtection="1">
      <alignment vertical="center" wrapText="1"/>
      <protection/>
    </xf>
    <xf numFmtId="0" fontId="25" fillId="0" borderId="15" xfId="0" applyFont="1" applyFill="1" applyBorder="1" applyAlignment="1">
      <alignment horizontal="center" vertical="center" wrapText="1"/>
    </xf>
    <xf numFmtId="0" fontId="25" fillId="40" borderId="11" xfId="0" applyFont="1" applyFill="1" applyBorder="1" applyAlignment="1">
      <alignment horizontal="center" vertical="center" wrapText="1"/>
    </xf>
    <xf numFmtId="172" fontId="18" fillId="43" borderId="28" xfId="50" applyFont="1" applyFill="1" applyBorder="1" applyAlignment="1" applyProtection="1">
      <alignment horizontal="center" vertical="center" wrapText="1"/>
      <protection/>
    </xf>
    <xf numFmtId="172" fontId="18" fillId="43" borderId="35" xfId="50" applyFont="1" applyFill="1" applyBorder="1" applyAlignment="1" applyProtection="1">
      <alignment horizontal="center" vertical="center" wrapText="1"/>
      <protection/>
    </xf>
    <xf numFmtId="0" fontId="16" fillId="43" borderId="28" xfId="0" applyFont="1" applyFill="1" applyBorder="1" applyAlignment="1">
      <alignment horizontal="center" vertical="center" wrapText="1"/>
    </xf>
    <xf numFmtId="173" fontId="25" fillId="40" borderId="11" xfId="0" applyNumberFormat="1" applyFont="1" applyFill="1" applyBorder="1" applyAlignment="1">
      <alignment vertical="center" wrapText="1"/>
    </xf>
    <xf numFmtId="173" fontId="25" fillId="40" borderId="23" xfId="0" applyNumberFormat="1" applyFont="1" applyFill="1" applyBorder="1" applyAlignment="1">
      <alignment vertical="center" wrapText="1"/>
    </xf>
    <xf numFmtId="179" fontId="18" fillId="40" borderId="11" xfId="0" applyNumberFormat="1" applyFont="1" applyFill="1" applyBorder="1" applyAlignment="1">
      <alignment horizontal="right" vertical="center" wrapText="1"/>
    </xf>
    <xf numFmtId="173" fontId="95" fillId="43" borderId="11" xfId="0" applyNumberFormat="1" applyFont="1" applyFill="1" applyBorder="1" applyAlignment="1">
      <alignment horizontal="center" vertical="center" wrapText="1"/>
    </xf>
    <xf numFmtId="178" fontId="19" fillId="43" borderId="11" xfId="0" applyNumberFormat="1" applyFont="1" applyFill="1" applyBorder="1" applyAlignment="1">
      <alignment horizontal="center" vertical="center" wrapText="1"/>
    </xf>
    <xf numFmtId="0" fontId="18" fillId="43" borderId="18" xfId="0" applyFont="1" applyFill="1" applyBorder="1" applyAlignment="1">
      <alignment horizontal="right" wrapText="1"/>
    </xf>
    <xf numFmtId="175" fontId="13" fillId="43" borderId="11" xfId="78" applyFont="1" applyFill="1" applyBorder="1" applyAlignment="1">
      <alignment horizontal="right" vertical="center" wrapText="1"/>
    </xf>
    <xf numFmtId="175" fontId="13" fillId="43" borderId="11" xfId="78" applyFont="1" applyFill="1" applyBorder="1" applyAlignment="1">
      <alignment horizontal="right" wrapText="1"/>
    </xf>
    <xf numFmtId="175" fontId="24" fillId="43" borderId="11" xfId="78" applyFont="1" applyFill="1" applyBorder="1" applyAlignment="1">
      <alignment horizontal="right" wrapText="1"/>
    </xf>
    <xf numFmtId="175" fontId="13" fillId="43" borderId="11" xfId="78" applyFont="1" applyFill="1" applyBorder="1" applyAlignment="1">
      <alignment wrapText="1"/>
    </xf>
    <xf numFmtId="175" fontId="24" fillId="43" borderId="11" xfId="78" applyFont="1" applyFill="1" applyBorder="1" applyAlignment="1">
      <alignment wrapText="1"/>
    </xf>
    <xf numFmtId="175" fontId="13" fillId="43" borderId="11" xfId="78" applyFont="1" applyFill="1" applyBorder="1" applyAlignment="1" applyProtection="1">
      <alignment wrapText="1"/>
      <protection/>
    </xf>
    <xf numFmtId="173" fontId="19" fillId="43" borderId="11" xfId="0" applyNumberFormat="1" applyFont="1" applyFill="1" applyBorder="1" applyAlignment="1">
      <alignment horizontal="center" vertical="center" wrapText="1"/>
    </xf>
    <xf numFmtId="173" fontId="18" fillId="43" borderId="11" xfId="0" applyNumberFormat="1" applyFont="1" applyFill="1" applyBorder="1" applyAlignment="1">
      <alignment vertical="center" wrapText="1"/>
    </xf>
    <xf numFmtId="173" fontId="18" fillId="40" borderId="11" xfId="0" applyNumberFormat="1" applyFont="1" applyFill="1" applyBorder="1" applyAlignment="1">
      <alignment vertical="center" wrapText="1"/>
    </xf>
    <xf numFmtId="173" fontId="18" fillId="43" borderId="11" xfId="0" applyNumberFormat="1" applyFont="1" applyFill="1" applyBorder="1" applyAlignment="1">
      <alignment horizontal="left" vertical="center" wrapText="1"/>
    </xf>
    <xf numFmtId="173" fontId="18" fillId="40" borderId="11" xfId="0" applyNumberFormat="1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vertical="center" wrapText="1"/>
    </xf>
    <xf numFmtId="172" fontId="19" fillId="0" borderId="11" xfId="0" applyNumberFormat="1" applyFont="1" applyFill="1" applyBorder="1" applyAlignment="1">
      <alignment vertical="center" wrapText="1"/>
    </xf>
    <xf numFmtId="178" fontId="18" fillId="0" borderId="18" xfId="0" applyNumberFormat="1" applyFont="1" applyFill="1" applyBorder="1" applyAlignment="1">
      <alignment wrapText="1"/>
    </xf>
    <xf numFmtId="0" fontId="18" fillId="0" borderId="19" xfId="0" applyFont="1" applyFill="1" applyBorder="1" applyAlignment="1">
      <alignment wrapText="1"/>
    </xf>
    <xf numFmtId="0" fontId="18" fillId="0" borderId="23" xfId="0" applyFont="1" applyFill="1" applyBorder="1" applyAlignment="1">
      <alignment wrapText="1"/>
    </xf>
    <xf numFmtId="178" fontId="18" fillId="0" borderId="11" xfId="0" applyNumberFormat="1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173" fontId="18" fillId="0" borderId="11" xfId="0" applyNumberFormat="1" applyFont="1" applyBorder="1" applyAlignment="1">
      <alignment vertical="center" wrapText="1"/>
    </xf>
    <xf numFmtId="0" fontId="18" fillId="0" borderId="15" xfId="0" applyFont="1" applyBorder="1" applyAlignment="1">
      <alignment wrapText="1"/>
    </xf>
    <xf numFmtId="10" fontId="18" fillId="0" borderId="11" xfId="0" applyNumberFormat="1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173" fontId="18" fillId="0" borderId="27" xfId="0" applyNumberFormat="1" applyFont="1" applyBorder="1" applyAlignment="1">
      <alignment vertical="center" wrapText="1"/>
    </xf>
    <xf numFmtId="10" fontId="18" fillId="0" borderId="0" xfId="0" applyNumberFormat="1" applyFont="1" applyBorder="1" applyAlignment="1">
      <alignment vertical="center" wrapText="1"/>
    </xf>
    <xf numFmtId="173" fontId="18" fillId="0" borderId="0" xfId="0" applyNumberFormat="1" applyFont="1" applyBorder="1" applyAlignment="1">
      <alignment vertical="center" wrapText="1"/>
    </xf>
    <xf numFmtId="173" fontId="18" fillId="0" borderId="28" xfId="0" applyNumberFormat="1" applyFont="1" applyBorder="1" applyAlignment="1">
      <alignment vertical="center" wrapText="1"/>
    </xf>
    <xf numFmtId="14" fontId="26" fillId="0" borderId="1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172" fontId="25" fillId="0" borderId="11" xfId="50" applyFont="1" applyFill="1" applyBorder="1" applyAlignment="1" applyProtection="1">
      <alignment horizontal="right" vertical="center" wrapText="1"/>
      <protection/>
    </xf>
    <xf numFmtId="0" fontId="27" fillId="0" borderId="11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172" fontId="27" fillId="0" borderId="11" xfId="50" applyFont="1" applyFill="1" applyBorder="1" applyAlignment="1" applyProtection="1">
      <alignment horizontal="right" vertical="center" wrapText="1"/>
      <protection/>
    </xf>
    <xf numFmtId="0" fontId="27" fillId="43" borderId="18" xfId="0" applyFont="1" applyFill="1" applyBorder="1" applyAlignment="1">
      <alignment horizontal="left" vertical="center" wrapText="1"/>
    </xf>
    <xf numFmtId="0" fontId="26" fillId="43" borderId="23" xfId="0" applyFont="1" applyFill="1" applyBorder="1" applyAlignment="1">
      <alignment horizontal="left" vertical="center" wrapText="1"/>
    </xf>
    <xf numFmtId="0" fontId="103" fillId="43" borderId="18" xfId="41" applyFont="1" applyFill="1" applyBorder="1" applyAlignment="1">
      <alignment horizontal="center" vertical="center" wrapText="1"/>
    </xf>
    <xf numFmtId="0" fontId="97" fillId="43" borderId="19" xfId="0" applyFont="1" applyFill="1" applyBorder="1" applyAlignment="1">
      <alignment horizontal="center" vertical="center" wrapText="1"/>
    </xf>
    <xf numFmtId="0" fontId="97" fillId="43" borderId="2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175" fontId="27" fillId="0" borderId="11" xfId="50" applyNumberFormat="1" applyFont="1" applyFill="1" applyBorder="1" applyAlignment="1" applyProtection="1">
      <alignment horizontal="right" vertical="center" wrapText="1"/>
      <protection/>
    </xf>
    <xf numFmtId="172" fontId="25" fillId="0" borderId="0" xfId="50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172" fontId="27" fillId="0" borderId="0" xfId="50" applyFont="1" applyFill="1" applyBorder="1" applyAlignment="1" applyProtection="1">
      <alignment horizontal="right" vertical="center" wrapText="1"/>
      <protection/>
    </xf>
    <xf numFmtId="14" fontId="27" fillId="0" borderId="11" xfId="50" applyNumberFormat="1" applyFont="1" applyFill="1" applyBorder="1" applyAlignment="1" applyProtection="1">
      <alignment horizontal="right" vertical="center" wrapText="1"/>
      <protection/>
    </xf>
    <xf numFmtId="14" fontId="26" fillId="0" borderId="11" xfId="0" applyNumberFormat="1" applyFont="1" applyBorder="1" applyAlignment="1">
      <alignment horizontal="right" vertical="center" wrapText="1"/>
    </xf>
    <xf numFmtId="172" fontId="25" fillId="40" borderId="19" xfId="50" applyFont="1" applyFill="1" applyBorder="1" applyAlignment="1" applyProtection="1">
      <alignment horizontal="right" vertical="center" wrapText="1"/>
      <protection/>
    </xf>
    <xf numFmtId="172" fontId="25" fillId="40" borderId="23" xfId="50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>
      <alignment horizontal="left" wrapText="1"/>
    </xf>
    <xf numFmtId="175" fontId="25" fillId="0" borderId="11" xfId="0" applyNumberFormat="1" applyFont="1" applyFill="1" applyBorder="1" applyAlignment="1">
      <alignment horizontal="right" wrapText="1"/>
    </xf>
    <xf numFmtId="0" fontId="25" fillId="40" borderId="18" xfId="0" applyFont="1" applyFill="1" applyBorder="1" applyAlignment="1">
      <alignment horizontal="center" vertical="center" wrapText="1"/>
    </xf>
    <xf numFmtId="0" fontId="26" fillId="40" borderId="19" xfId="0" applyFont="1" applyFill="1" applyBorder="1" applyAlignment="1">
      <alignment horizontal="center" vertical="center" wrapText="1"/>
    </xf>
    <xf numFmtId="0" fontId="25" fillId="40" borderId="19" xfId="0" applyFont="1" applyFill="1" applyBorder="1" applyAlignment="1">
      <alignment horizontal="left" vertical="center" wrapText="1"/>
    </xf>
    <xf numFmtId="0" fontId="26" fillId="40" borderId="19" xfId="0" applyFont="1" applyFill="1" applyBorder="1" applyAlignment="1">
      <alignment horizontal="left" vertical="center" wrapText="1"/>
    </xf>
    <xf numFmtId="173" fontId="27" fillId="0" borderId="19" xfId="0" applyNumberFormat="1" applyFont="1" applyFill="1" applyBorder="1" applyAlignment="1">
      <alignment horizontal="right" vertical="center" wrapText="1"/>
    </xf>
    <xf numFmtId="175" fontId="34" fillId="0" borderId="11" xfId="35" applyNumberFormat="1" applyFont="1" applyFill="1" applyBorder="1" applyAlignment="1" applyProtection="1">
      <alignment horizontal="right" vertical="center" wrapText="1"/>
      <protection/>
    </xf>
    <xf numFmtId="172" fontId="27" fillId="0" borderId="0" xfId="50" applyFont="1" applyFill="1" applyBorder="1" applyAlignment="1" applyProtection="1">
      <alignment horizontal="center" wrapText="1"/>
      <protection/>
    </xf>
    <xf numFmtId="0" fontId="35" fillId="0" borderId="0" xfId="0" applyFont="1" applyFill="1" applyBorder="1" applyAlignment="1">
      <alignment horizontal="right" wrapText="1"/>
    </xf>
    <xf numFmtId="172" fontId="35" fillId="0" borderId="0" xfId="50" applyFont="1" applyFill="1" applyBorder="1" applyAlignment="1" applyProtection="1">
      <alignment horizontal="right" wrapText="1"/>
      <protection/>
    </xf>
    <xf numFmtId="0" fontId="27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172" fontId="27" fillId="0" borderId="0" xfId="50" applyFont="1" applyFill="1" applyBorder="1" applyAlignment="1" applyProtection="1">
      <alignment horizontal="right" wrapText="1"/>
      <protection/>
    </xf>
    <xf numFmtId="0" fontId="27" fillId="0" borderId="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6" fillId="0" borderId="0" xfId="0" applyFont="1" applyBorder="1" applyAlignment="1">
      <alignment wrapText="1"/>
    </xf>
    <xf numFmtId="0" fontId="27" fillId="0" borderId="0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35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174" fontId="98" fillId="14" borderId="18" xfId="0" applyNumberFormat="1" applyFont="1" applyFill="1" applyBorder="1" applyAlignment="1">
      <alignment vertical="center"/>
    </xf>
    <xf numFmtId="174" fontId="98" fillId="14" borderId="23" xfId="0" applyNumberFormat="1" applyFont="1" applyFill="1" applyBorder="1" applyAlignment="1">
      <alignment vertical="center"/>
    </xf>
    <xf numFmtId="175" fontId="104" fillId="19" borderId="11" xfId="78" applyFont="1" applyFill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174" fontId="98" fillId="19" borderId="18" xfId="0" applyNumberFormat="1" applyFont="1" applyFill="1" applyBorder="1" applyAlignment="1">
      <alignment vertical="center"/>
    </xf>
    <xf numFmtId="174" fontId="98" fillId="19" borderId="23" xfId="0" applyNumberFormat="1" applyFont="1" applyFill="1" applyBorder="1" applyAlignment="1">
      <alignment vertical="center"/>
    </xf>
    <xf numFmtId="0" fontId="26" fillId="44" borderId="24" xfId="0" applyFont="1" applyFill="1" applyBorder="1" applyAlignment="1">
      <alignment horizontal="center" vertical="center" wrapText="1"/>
    </xf>
    <xf numFmtId="0" fontId="26" fillId="44" borderId="39" xfId="0" applyFont="1" applyFill="1" applyBorder="1" applyAlignment="1">
      <alignment horizontal="center" vertical="center" wrapText="1"/>
    </xf>
    <xf numFmtId="0" fontId="26" fillId="44" borderId="29" xfId="0" applyFont="1" applyFill="1" applyBorder="1" applyAlignment="1">
      <alignment horizontal="center" vertical="center" wrapText="1"/>
    </xf>
    <xf numFmtId="0" fontId="26" fillId="44" borderId="25" xfId="0" applyFont="1" applyFill="1" applyBorder="1" applyAlignment="1">
      <alignment horizontal="center" vertical="center" wrapText="1"/>
    </xf>
    <xf numFmtId="0" fontId="26" fillId="44" borderId="31" xfId="0" applyFont="1" applyFill="1" applyBorder="1" applyAlignment="1">
      <alignment horizontal="center" vertical="center" wrapText="1"/>
    </xf>
    <xf numFmtId="0" fontId="26" fillId="44" borderId="32" xfId="0" applyFont="1" applyFill="1" applyBorder="1" applyAlignment="1">
      <alignment horizontal="center" vertical="center" wrapText="1"/>
    </xf>
    <xf numFmtId="0" fontId="27" fillId="40" borderId="40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0" fontId="27" fillId="40" borderId="42" xfId="0" applyFont="1" applyFill="1" applyBorder="1" applyAlignment="1">
      <alignment horizontal="center" vertical="center"/>
    </xf>
    <xf numFmtId="0" fontId="27" fillId="49" borderId="27" xfId="0" applyFont="1" applyFill="1" applyBorder="1" applyAlignment="1">
      <alignment horizontal="center" vertical="center" wrapText="1"/>
    </xf>
    <xf numFmtId="0" fontId="27" fillId="49" borderId="0" xfId="0" applyFont="1" applyFill="1" applyBorder="1" applyAlignment="1">
      <alignment horizontal="center" vertical="center" wrapText="1"/>
    </xf>
    <xf numFmtId="0" fontId="27" fillId="49" borderId="28" xfId="0" applyFont="1" applyFill="1" applyBorder="1" applyAlignment="1">
      <alignment horizontal="center" vertical="center" wrapText="1"/>
    </xf>
    <xf numFmtId="195" fontId="28" fillId="14" borderId="19" xfId="78" applyNumberFormat="1" applyFont="1" applyFill="1" applyBorder="1" applyAlignment="1">
      <alignment vertical="center"/>
    </xf>
    <xf numFmtId="195" fontId="28" fillId="14" borderId="23" xfId="78" applyNumberFormat="1" applyFont="1" applyFill="1" applyBorder="1" applyAlignment="1">
      <alignment vertical="center"/>
    </xf>
    <xf numFmtId="173" fontId="98" fillId="19" borderId="18" xfId="0" applyNumberFormat="1" applyFont="1" applyFill="1" applyBorder="1" applyAlignment="1">
      <alignment vertical="center"/>
    </xf>
    <xf numFmtId="173" fontId="98" fillId="19" borderId="23" xfId="0" applyNumberFormat="1" applyFont="1" applyFill="1" applyBorder="1" applyAlignment="1">
      <alignment vertical="center"/>
    </xf>
    <xf numFmtId="0" fontId="27" fillId="49" borderId="43" xfId="0" applyFont="1" applyFill="1" applyBorder="1" applyAlignment="1">
      <alignment horizontal="center" vertical="center"/>
    </xf>
    <xf numFmtId="0" fontId="27" fillId="49" borderId="44" xfId="0" applyFont="1" applyFill="1" applyBorder="1" applyAlignment="1">
      <alignment horizontal="center" vertical="center"/>
    </xf>
    <xf numFmtId="0" fontId="27" fillId="49" borderId="41" xfId="0" applyFont="1" applyFill="1" applyBorder="1" applyAlignment="1">
      <alignment horizontal="center" vertical="center"/>
    </xf>
    <xf numFmtId="0" fontId="27" fillId="49" borderId="42" xfId="0" applyFont="1" applyFill="1" applyBorder="1" applyAlignment="1">
      <alignment horizontal="center" vertical="center"/>
    </xf>
    <xf numFmtId="173" fontId="27" fillId="0" borderId="11" xfId="0" applyNumberFormat="1" applyFont="1" applyFill="1" applyBorder="1" applyAlignment="1">
      <alignment horizontal="justify" vertical="center" wrapText="1"/>
    </xf>
    <xf numFmtId="174" fontId="98" fillId="42" borderId="18" xfId="0" applyNumberFormat="1" applyFont="1" applyFill="1" applyBorder="1" applyAlignment="1">
      <alignment vertical="center"/>
    </xf>
    <xf numFmtId="174" fontId="98" fillId="42" borderId="23" xfId="0" applyNumberFormat="1" applyFont="1" applyFill="1" applyBorder="1" applyAlignment="1">
      <alignment vertical="center"/>
    </xf>
    <xf numFmtId="173" fontId="25" fillId="40" borderId="11" xfId="0" applyNumberFormat="1" applyFont="1" applyFill="1" applyBorder="1" applyAlignment="1">
      <alignment horizontal="center" vertical="center" wrapText="1"/>
    </xf>
    <xf numFmtId="173" fontId="27" fillId="0" borderId="11" xfId="0" applyNumberFormat="1" applyFont="1" applyFill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175" fontId="104" fillId="14" borderId="11" xfId="78" applyFont="1" applyFill="1" applyBorder="1" applyAlignment="1">
      <alignment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7" fillId="40" borderId="45" xfId="0" applyFont="1" applyFill="1" applyBorder="1" applyAlignment="1">
      <alignment horizontal="center" vertical="center"/>
    </xf>
    <xf numFmtId="0" fontId="27" fillId="40" borderId="46" xfId="0" applyFont="1" applyFill="1" applyBorder="1" applyAlignment="1">
      <alignment horizontal="center" vertical="center"/>
    </xf>
    <xf numFmtId="0" fontId="27" fillId="40" borderId="47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center" wrapText="1"/>
    </xf>
    <xf numFmtId="0" fontId="97" fillId="0" borderId="0" xfId="0" applyFont="1" applyFill="1" applyBorder="1" applyAlignment="1">
      <alignment horizontal="center" wrapText="1"/>
    </xf>
    <xf numFmtId="173" fontId="27" fillId="42" borderId="19" xfId="0" applyNumberFormat="1" applyFont="1" applyFill="1" applyBorder="1" applyAlignment="1">
      <alignment vertical="center"/>
    </xf>
    <xf numFmtId="173" fontId="27" fillId="42" borderId="23" xfId="0" applyNumberFormat="1" applyFont="1" applyFill="1" applyBorder="1" applyAlignment="1">
      <alignment vertical="center"/>
    </xf>
    <xf numFmtId="0" fontId="27" fillId="49" borderId="48" xfId="0" applyFont="1" applyFill="1" applyBorder="1" applyAlignment="1">
      <alignment horizontal="center" vertical="center"/>
    </xf>
    <xf numFmtId="0" fontId="27" fillId="49" borderId="46" xfId="0" applyFont="1" applyFill="1" applyBorder="1" applyAlignment="1">
      <alignment horizontal="center" vertical="center"/>
    </xf>
    <xf numFmtId="0" fontId="27" fillId="49" borderId="47" xfId="0" applyFont="1" applyFill="1" applyBorder="1" applyAlignment="1">
      <alignment horizontal="center" vertical="center"/>
    </xf>
    <xf numFmtId="173" fontId="27" fillId="0" borderId="14" xfId="0" applyNumberFormat="1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vertical="center" wrapText="1"/>
    </xf>
    <xf numFmtId="0" fontId="27" fillId="40" borderId="49" xfId="0" applyFont="1" applyFill="1" applyBorder="1" applyAlignment="1">
      <alignment horizontal="center" vertical="center"/>
    </xf>
    <xf numFmtId="0" fontId="27" fillId="40" borderId="50" xfId="0" applyFont="1" applyFill="1" applyBorder="1" applyAlignment="1">
      <alignment horizontal="center" vertical="center"/>
    </xf>
    <xf numFmtId="0" fontId="27" fillId="40" borderId="51" xfId="0" applyFont="1" applyFill="1" applyBorder="1" applyAlignment="1">
      <alignment horizontal="center" vertical="center"/>
    </xf>
    <xf numFmtId="175" fontId="26" fillId="0" borderId="35" xfId="78" applyFont="1" applyBorder="1" applyAlignment="1">
      <alignment vertical="center" wrapText="1"/>
    </xf>
    <xf numFmtId="0" fontId="27" fillId="0" borderId="48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175" fontId="26" fillId="42" borderId="18" xfId="78" applyFont="1" applyFill="1" applyBorder="1" applyAlignment="1">
      <alignment vertical="center"/>
    </xf>
    <xf numFmtId="175" fontId="26" fillId="42" borderId="23" xfId="78" applyFont="1" applyFill="1" applyBorder="1" applyAlignment="1">
      <alignment vertical="center"/>
    </xf>
    <xf numFmtId="0" fontId="102" fillId="0" borderId="18" xfId="0" applyFont="1" applyBorder="1" applyAlignment="1">
      <alignment horizontal="center" wrapText="1"/>
    </xf>
    <xf numFmtId="0" fontId="106" fillId="0" borderId="19" xfId="0" applyFont="1" applyBorder="1" applyAlignment="1">
      <alignment horizontal="center" wrapText="1"/>
    </xf>
    <xf numFmtId="0" fontId="22" fillId="40" borderId="49" xfId="0" applyFont="1" applyFill="1" applyBorder="1" applyAlignment="1">
      <alignment horizontal="center" vertical="center"/>
    </xf>
    <xf numFmtId="0" fontId="22" fillId="40" borderId="50" xfId="0" applyFont="1" applyFill="1" applyBorder="1" applyAlignment="1">
      <alignment horizontal="center" vertical="center"/>
    </xf>
    <xf numFmtId="0" fontId="22" fillId="40" borderId="51" xfId="0" applyFont="1" applyFill="1" applyBorder="1" applyAlignment="1">
      <alignment horizontal="center" vertical="center"/>
    </xf>
    <xf numFmtId="173" fontId="22" fillId="0" borderId="11" xfId="0" applyNumberFormat="1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vertical="center" wrapText="1"/>
    </xf>
    <xf numFmtId="0" fontId="24" fillId="43" borderId="11" xfId="0" applyFont="1" applyFill="1" applyBorder="1" applyAlignment="1">
      <alignment horizontal="center" vertical="center" wrapText="1"/>
    </xf>
    <xf numFmtId="0" fontId="24" fillId="43" borderId="18" xfId="0" applyFont="1" applyFill="1" applyBorder="1" applyAlignment="1">
      <alignment horizontal="center" vertical="center" wrapText="1"/>
    </xf>
    <xf numFmtId="175" fontId="13" fillId="42" borderId="18" xfId="78" applyFont="1" applyFill="1" applyBorder="1" applyAlignment="1">
      <alignment vertical="center"/>
    </xf>
    <xf numFmtId="175" fontId="13" fillId="42" borderId="23" xfId="78" applyFont="1" applyFill="1" applyBorder="1" applyAlignment="1">
      <alignment vertical="center"/>
    </xf>
    <xf numFmtId="0" fontId="22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3" xfId="0" applyFont="1" applyBorder="1" applyAlignment="1">
      <alignment/>
    </xf>
    <xf numFmtId="173" fontId="22" fillId="42" borderId="11" xfId="0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14" xfId="0" applyFont="1" applyFill="1" applyBorder="1" applyAlignment="1">
      <alignment horizontal="right" vertical="center"/>
    </xf>
    <xf numFmtId="0" fontId="22" fillId="40" borderId="19" xfId="0" applyFont="1" applyFill="1" applyBorder="1" applyAlignment="1">
      <alignment horizontal="right" vertical="center" wrapText="1"/>
    </xf>
    <xf numFmtId="0" fontId="13" fillId="40" borderId="19" xfId="0" applyFont="1" applyFill="1" applyBorder="1" applyAlignment="1">
      <alignment horizontal="right" vertical="center" wrapText="1"/>
    </xf>
    <xf numFmtId="0" fontId="23" fillId="40" borderId="19" xfId="0" applyFont="1" applyFill="1" applyBorder="1" applyAlignment="1">
      <alignment horizontal="center" vertical="center" wrapText="1"/>
    </xf>
    <xf numFmtId="0" fontId="24" fillId="40" borderId="19" xfId="0" applyFont="1" applyFill="1" applyBorder="1" applyAlignment="1">
      <alignment horizontal="center" vertical="center" wrapText="1"/>
    </xf>
    <xf numFmtId="0" fontId="24" fillId="40" borderId="2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3" fillId="41" borderId="11" xfId="0" applyFont="1" applyFill="1" applyBorder="1" applyAlignment="1">
      <alignment horizontal="right" vertical="center" wrapText="1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2" fillId="0" borderId="11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3" fillId="40" borderId="52" xfId="0" applyFont="1" applyFill="1" applyBorder="1" applyAlignment="1">
      <alignment horizontal="right" vertical="center"/>
    </xf>
    <xf numFmtId="0" fontId="23" fillId="40" borderId="53" xfId="0" applyFont="1" applyFill="1" applyBorder="1" applyAlignment="1">
      <alignment horizontal="right" vertical="center"/>
    </xf>
    <xf numFmtId="0" fontId="23" fillId="40" borderId="16" xfId="0" applyFont="1" applyFill="1" applyBorder="1" applyAlignment="1">
      <alignment horizontal="right" vertical="center"/>
    </xf>
    <xf numFmtId="175" fontId="13" fillId="0" borderId="35" xfId="78" applyFont="1" applyFill="1" applyBorder="1" applyAlignment="1">
      <alignment vertical="center"/>
    </xf>
    <xf numFmtId="175" fontId="13" fillId="0" borderId="35" xfId="78" applyFont="1" applyBorder="1" applyAlignment="1">
      <alignment vertical="center"/>
    </xf>
    <xf numFmtId="0" fontId="22" fillId="49" borderId="41" xfId="0" applyFont="1" applyFill="1" applyBorder="1" applyAlignment="1">
      <alignment horizontal="center" vertical="center"/>
    </xf>
    <xf numFmtId="0" fontId="22" fillId="49" borderId="42" xfId="0" applyFont="1" applyFill="1" applyBorder="1" applyAlignment="1">
      <alignment horizontal="center" vertical="center"/>
    </xf>
    <xf numFmtId="173" fontId="22" fillId="42" borderId="11" xfId="0" applyNumberFormat="1" applyFont="1" applyFill="1" applyBorder="1" applyAlignment="1">
      <alignment vertical="center"/>
    </xf>
    <xf numFmtId="173" fontId="22" fillId="0" borderId="11" xfId="0" applyNumberFormat="1" applyFont="1" applyFill="1" applyBorder="1" applyAlignment="1">
      <alignment horizontal="left" vertical="center" wrapText="1"/>
    </xf>
    <xf numFmtId="0" fontId="22" fillId="50" borderId="54" xfId="0" applyFont="1" applyFill="1" applyBorder="1" applyAlignment="1">
      <alignment horizontal="center" vertical="top" wrapText="1"/>
    </xf>
    <xf numFmtId="0" fontId="22" fillId="50" borderId="55" xfId="0" applyFont="1" applyFill="1" applyBorder="1" applyAlignment="1">
      <alignment horizontal="center" vertical="top" wrapText="1"/>
    </xf>
    <xf numFmtId="0" fontId="22" fillId="50" borderId="56" xfId="0" applyFont="1" applyFill="1" applyBorder="1" applyAlignment="1">
      <alignment horizontal="center" vertical="top" wrapText="1"/>
    </xf>
    <xf numFmtId="0" fontId="22" fillId="50" borderId="57" xfId="0" applyFont="1" applyFill="1" applyBorder="1" applyAlignment="1">
      <alignment horizontal="center" vertical="top" wrapText="1"/>
    </xf>
    <xf numFmtId="0" fontId="22" fillId="50" borderId="58" xfId="0" applyFont="1" applyFill="1" applyBorder="1" applyAlignment="1">
      <alignment horizontal="center" vertical="top" wrapText="1"/>
    </xf>
    <xf numFmtId="0" fontId="22" fillId="50" borderId="59" xfId="0" applyFont="1" applyFill="1" applyBorder="1" applyAlignment="1">
      <alignment horizontal="center" vertical="top" wrapText="1"/>
    </xf>
    <xf numFmtId="0" fontId="22" fillId="50" borderId="60" xfId="0" applyFont="1" applyFill="1" applyBorder="1" applyAlignment="1">
      <alignment horizontal="center" vertical="top" wrapText="1"/>
    </xf>
    <xf numFmtId="0" fontId="22" fillId="50" borderId="61" xfId="0" applyFont="1" applyFill="1" applyBorder="1" applyAlignment="1">
      <alignment horizontal="center" vertical="top" wrapText="1"/>
    </xf>
    <xf numFmtId="0" fontId="22" fillId="50" borderId="62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206" fontId="107" fillId="19" borderId="18" xfId="0" applyNumberFormat="1" applyFont="1" applyFill="1" applyBorder="1" applyAlignment="1">
      <alignment vertical="center"/>
    </xf>
    <xf numFmtId="206" fontId="107" fillId="19" borderId="23" xfId="0" applyNumberFormat="1" applyFont="1" applyFill="1" applyBorder="1" applyAlignment="1">
      <alignment vertical="center"/>
    </xf>
    <xf numFmtId="0" fontId="22" fillId="49" borderId="52" xfId="0" applyFont="1" applyFill="1" applyBorder="1" applyAlignment="1">
      <alignment horizontal="center" vertical="center"/>
    </xf>
    <xf numFmtId="175" fontId="13" fillId="0" borderId="11" xfId="78" applyFont="1" applyBorder="1" applyAlignment="1">
      <alignment vertical="center" wrapText="1"/>
    </xf>
    <xf numFmtId="175" fontId="13" fillId="0" borderId="0" xfId="78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63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174" fontId="108" fillId="42" borderId="18" xfId="0" applyNumberFormat="1" applyFont="1" applyFill="1" applyBorder="1" applyAlignment="1">
      <alignment vertical="center"/>
    </xf>
    <xf numFmtId="174" fontId="108" fillId="42" borderId="23" xfId="0" applyNumberFormat="1" applyFont="1" applyFill="1" applyBorder="1" applyAlignment="1">
      <alignment vertical="center"/>
    </xf>
    <xf numFmtId="0" fontId="23" fillId="0" borderId="39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2" fillId="0" borderId="28" xfId="0" applyFont="1" applyBorder="1" applyAlignment="1">
      <alignment horizontal="center" wrapText="1"/>
    </xf>
    <xf numFmtId="173" fontId="95" fillId="4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43" borderId="11" xfId="0" applyFont="1" applyFill="1" applyBorder="1" applyAlignment="1">
      <alignment horizontal="right" wrapText="1"/>
    </xf>
    <xf numFmtId="0" fontId="19" fillId="43" borderId="11" xfId="0" applyFont="1" applyFill="1" applyBorder="1" applyAlignment="1">
      <alignment horizontal="right" wrapText="1"/>
    </xf>
    <xf numFmtId="0" fontId="17" fillId="43" borderId="11" xfId="0" applyFont="1" applyFill="1" applyBorder="1" applyAlignment="1">
      <alignment horizontal="right" wrapText="1"/>
    </xf>
    <xf numFmtId="0" fontId="19" fillId="44" borderId="24" xfId="0" applyFont="1" applyFill="1" applyBorder="1" applyAlignment="1">
      <alignment horizontal="center" vertical="center" wrapText="1"/>
    </xf>
    <xf numFmtId="0" fontId="19" fillId="44" borderId="39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wrapText="1"/>
    </xf>
    <xf numFmtId="0" fontId="19" fillId="43" borderId="21" xfId="0" applyFont="1" applyFill="1" applyBorder="1" applyAlignment="1">
      <alignment horizontal="right" wrapText="1"/>
    </xf>
    <xf numFmtId="0" fontId="19" fillId="43" borderId="14" xfId="0" applyFont="1" applyFill="1" applyBorder="1" applyAlignment="1">
      <alignment horizontal="right" wrapText="1"/>
    </xf>
    <xf numFmtId="0" fontId="19" fillId="43" borderId="25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vertical="center" wrapText="1"/>
    </xf>
    <xf numFmtId="0" fontId="18" fillId="0" borderId="64" xfId="0" applyFont="1" applyFill="1" applyBorder="1" applyAlignment="1">
      <alignment horizontal="center" vertical="center" wrapText="1"/>
    </xf>
    <xf numFmtId="173" fontId="25" fillId="0" borderId="14" xfId="50" applyNumberFormat="1" applyFont="1" applyFill="1" applyBorder="1" applyAlignment="1" applyProtection="1">
      <alignment horizontal="center" vertical="center" wrapText="1"/>
      <protection/>
    </xf>
    <xf numFmtId="173" fontId="25" fillId="0" borderId="11" xfId="5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wrapText="1"/>
    </xf>
    <xf numFmtId="0" fontId="27" fillId="46" borderId="11" xfId="0" applyFont="1" applyFill="1" applyBorder="1" applyAlignment="1">
      <alignment horizontal="center" vertical="center" wrapText="1"/>
    </xf>
    <xf numFmtId="0" fontId="27" fillId="43" borderId="14" xfId="0" applyFont="1" applyFill="1" applyBorder="1" applyAlignment="1">
      <alignment horizontal="center" vertical="center" textRotation="90" wrapText="1"/>
    </xf>
    <xf numFmtId="0" fontId="27" fillId="43" borderId="11" xfId="0" applyFont="1" applyFill="1" applyBorder="1" applyAlignment="1">
      <alignment horizontal="center" vertical="center" textRotation="90" wrapText="1"/>
    </xf>
    <xf numFmtId="0" fontId="25" fillId="40" borderId="11" xfId="0" applyFont="1" applyFill="1" applyBorder="1" applyAlignment="1">
      <alignment horizontal="center" vertical="center" wrapText="1"/>
    </xf>
    <xf numFmtId="172" fontId="19" fillId="43" borderId="18" xfId="50" applyFont="1" applyFill="1" applyBorder="1" applyAlignment="1" applyProtection="1">
      <alignment horizontal="center" vertical="center" wrapText="1"/>
      <protection/>
    </xf>
    <xf numFmtId="0" fontId="19" fillId="43" borderId="19" xfId="0" applyFont="1" applyFill="1" applyBorder="1" applyAlignment="1">
      <alignment horizontal="center" vertical="center" wrapText="1"/>
    </xf>
    <xf numFmtId="0" fontId="18" fillId="43" borderId="39" xfId="0" applyFont="1" applyFill="1" applyBorder="1" applyAlignment="1">
      <alignment horizontal="center" wrapText="1"/>
    </xf>
    <xf numFmtId="0" fontId="18" fillId="43" borderId="29" xfId="0" applyFont="1" applyFill="1" applyBorder="1" applyAlignment="1">
      <alignment horizontal="center" wrapText="1"/>
    </xf>
    <xf numFmtId="0" fontId="18" fillId="43" borderId="31" xfId="0" applyFont="1" applyFill="1" applyBorder="1" applyAlignment="1">
      <alignment horizontal="center" wrapText="1"/>
    </xf>
    <xf numFmtId="0" fontId="18" fillId="43" borderId="32" xfId="0" applyFont="1" applyFill="1" applyBorder="1" applyAlignment="1">
      <alignment horizontal="center" wrapText="1"/>
    </xf>
    <xf numFmtId="0" fontId="18" fillId="40" borderId="11" xfId="0" applyFont="1" applyFill="1" applyBorder="1" applyAlignment="1">
      <alignment horizontal="center" vertical="center" wrapText="1"/>
    </xf>
    <xf numFmtId="0" fontId="18" fillId="40" borderId="18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wrapText="1"/>
    </xf>
    <xf numFmtId="0" fontId="18" fillId="43" borderId="14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vertical="center" wrapText="1"/>
    </xf>
    <xf numFmtId="0" fontId="27" fillId="45" borderId="0" xfId="0" applyFont="1" applyFill="1" applyBorder="1" applyAlignment="1">
      <alignment horizontal="center" vertical="center" textRotation="90" wrapText="1"/>
    </xf>
    <xf numFmtId="0" fontId="27" fillId="45" borderId="65" xfId="0" applyFont="1" applyFill="1" applyBorder="1" applyAlignment="1">
      <alignment horizontal="center" vertical="center" textRotation="90" wrapText="1"/>
    </xf>
    <xf numFmtId="0" fontId="38" fillId="43" borderId="11" xfId="0" applyFont="1" applyFill="1" applyBorder="1" applyAlignment="1">
      <alignment horizontal="center" vertical="center" wrapText="1"/>
    </xf>
    <xf numFmtId="0" fontId="19" fillId="43" borderId="11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73" fontId="18" fillId="0" borderId="11" xfId="0" applyNumberFormat="1" applyFont="1" applyFill="1" applyBorder="1" applyAlignment="1">
      <alignment horizontal="left" vertical="center" wrapText="1"/>
    </xf>
    <xf numFmtId="0" fontId="25" fillId="41" borderId="11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wrapText="1"/>
    </xf>
    <xf numFmtId="0" fontId="27" fillId="0" borderId="18" xfId="0" applyFont="1" applyFill="1" applyBorder="1" applyAlignment="1">
      <alignment wrapText="1"/>
    </xf>
    <xf numFmtId="0" fontId="25" fillId="40" borderId="48" xfId="0" applyFont="1" applyFill="1" applyBorder="1" applyAlignment="1">
      <alignment horizontal="right" vertical="center" wrapText="1"/>
    </xf>
    <xf numFmtId="0" fontId="25" fillId="40" borderId="66" xfId="0" applyFont="1" applyFill="1" applyBorder="1" applyAlignment="1">
      <alignment horizontal="right" vertical="center" wrapText="1"/>
    </xf>
    <xf numFmtId="0" fontId="25" fillId="40" borderId="67" xfId="0" applyFont="1" applyFill="1" applyBorder="1" applyAlignment="1">
      <alignment horizontal="right" vertical="center" wrapText="1"/>
    </xf>
    <xf numFmtId="0" fontId="27" fillId="0" borderId="18" xfId="0" applyFont="1" applyFill="1" applyBorder="1" applyAlignment="1">
      <alignment vertical="center" wrapText="1"/>
    </xf>
    <xf numFmtId="173" fontId="18" fillId="0" borderId="11" xfId="0" applyNumberFormat="1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  <xf numFmtId="0" fontId="19" fillId="43" borderId="11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right" vertical="center"/>
    </xf>
    <xf numFmtId="0" fontId="19" fillId="43" borderId="20" xfId="0" applyFont="1" applyFill="1" applyBorder="1" applyAlignment="1">
      <alignment horizontal="right" wrapText="1"/>
    </xf>
    <xf numFmtId="0" fontId="19" fillId="43" borderId="18" xfId="0" applyFont="1" applyFill="1" applyBorder="1" applyAlignment="1">
      <alignment horizontal="right" wrapText="1"/>
    </xf>
    <xf numFmtId="0" fontId="1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8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19" fillId="0" borderId="39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40" borderId="18" xfId="0" applyFont="1" applyFill="1" applyBorder="1" applyAlignment="1">
      <alignment horizontal="right" vertical="center" wrapText="1"/>
    </xf>
    <xf numFmtId="0" fontId="0" fillId="40" borderId="19" xfId="0" applyFill="1" applyBorder="1" applyAlignment="1">
      <alignment horizontal="right" vertical="center" wrapText="1"/>
    </xf>
    <xf numFmtId="0" fontId="19" fillId="40" borderId="19" xfId="0" applyFont="1" applyFill="1" applyBorder="1" applyAlignment="1">
      <alignment horizontal="center" vertical="center" wrapText="1"/>
    </xf>
    <xf numFmtId="0" fontId="17" fillId="40" borderId="19" xfId="0" applyFont="1" applyFill="1" applyBorder="1" applyAlignment="1">
      <alignment horizontal="center" vertical="center" wrapText="1"/>
    </xf>
    <xf numFmtId="0" fontId="17" fillId="40" borderId="23" xfId="0" applyFont="1" applyFill="1" applyBorder="1" applyAlignment="1">
      <alignment horizontal="center" vertical="center" wrapText="1"/>
    </xf>
    <xf numFmtId="0" fontId="19" fillId="40" borderId="49" xfId="0" applyFont="1" applyFill="1" applyBorder="1" applyAlignment="1">
      <alignment horizontal="center" vertical="center" wrapText="1"/>
    </xf>
    <xf numFmtId="0" fontId="19" fillId="40" borderId="50" xfId="0" applyFont="1" applyFill="1" applyBorder="1" applyAlignment="1">
      <alignment horizontal="center" vertical="center" wrapText="1"/>
    </xf>
    <xf numFmtId="0" fontId="19" fillId="40" borderId="51" xfId="0" applyFont="1" applyFill="1" applyBorder="1" applyAlignment="1">
      <alignment horizontal="center" vertical="center" wrapText="1"/>
    </xf>
    <xf numFmtId="173" fontId="19" fillId="40" borderId="11" xfId="0" applyNumberFormat="1" applyFont="1" applyFill="1" applyBorder="1" applyAlignment="1">
      <alignment horizontal="center" vertical="center" wrapText="1"/>
    </xf>
    <xf numFmtId="0" fontId="18" fillId="49" borderId="11" xfId="0" applyFont="1" applyFill="1" applyBorder="1" applyAlignment="1">
      <alignment horizontal="center" vertical="center" wrapText="1"/>
    </xf>
    <xf numFmtId="178" fontId="19" fillId="0" borderId="15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74" fontId="19" fillId="40" borderId="18" xfId="0" applyNumberFormat="1" applyFont="1" applyFill="1" applyBorder="1" applyAlignment="1">
      <alignment vertical="center" wrapText="1"/>
    </xf>
    <xf numFmtId="174" fontId="19" fillId="40" borderId="23" xfId="0" applyNumberFormat="1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right" vertical="center" wrapText="1"/>
    </xf>
    <xf numFmtId="178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3" fontId="18" fillId="40" borderId="18" xfId="0" applyNumberFormat="1" applyFont="1" applyFill="1" applyBorder="1" applyAlignment="1">
      <alignment horizontal="center" wrapText="1"/>
    </xf>
    <xf numFmtId="0" fontId="0" fillId="40" borderId="19" xfId="0" applyFill="1" applyBorder="1" applyAlignment="1">
      <alignment horizontal="center" wrapText="1"/>
    </xf>
    <xf numFmtId="0" fontId="0" fillId="40" borderId="23" xfId="0" applyFill="1" applyBorder="1" applyAlignment="1">
      <alignment horizontal="center" wrapText="1"/>
    </xf>
    <xf numFmtId="0" fontId="18" fillId="40" borderId="49" xfId="0" applyFont="1" applyFill="1" applyBorder="1" applyAlignment="1">
      <alignment horizontal="center" vertical="center" wrapText="1"/>
    </xf>
    <xf numFmtId="0" fontId="18" fillId="40" borderId="50" xfId="0" applyFont="1" applyFill="1" applyBorder="1" applyAlignment="1">
      <alignment horizontal="center" vertical="center" wrapText="1"/>
    </xf>
    <xf numFmtId="0" fontId="18" fillId="40" borderId="51" xfId="0" applyFont="1" applyFill="1" applyBorder="1" applyAlignment="1">
      <alignment horizontal="center" vertical="center" wrapText="1"/>
    </xf>
    <xf numFmtId="173" fontId="18" fillId="0" borderId="19" xfId="0" applyNumberFormat="1" applyFont="1" applyBorder="1" applyAlignment="1">
      <alignment vertical="center" wrapText="1"/>
    </xf>
    <xf numFmtId="173" fontId="18" fillId="0" borderId="23" xfId="0" applyNumberFormat="1" applyFont="1" applyBorder="1" applyAlignment="1">
      <alignment vertical="center" wrapText="1"/>
    </xf>
    <xf numFmtId="0" fontId="18" fillId="49" borderId="48" xfId="0" applyFont="1" applyFill="1" applyBorder="1" applyAlignment="1">
      <alignment horizontal="center" vertical="center" wrapText="1"/>
    </xf>
    <xf numFmtId="0" fontId="18" fillId="49" borderId="46" xfId="0" applyFont="1" applyFill="1" applyBorder="1" applyAlignment="1">
      <alignment horizontal="center" vertical="center" wrapText="1"/>
    </xf>
    <xf numFmtId="0" fontId="18" fillId="49" borderId="47" xfId="0" applyFont="1" applyFill="1" applyBorder="1" applyAlignment="1">
      <alignment horizontal="center" vertical="center" wrapText="1"/>
    </xf>
    <xf numFmtId="178" fontId="18" fillId="0" borderId="68" xfId="0" applyNumberFormat="1" applyFont="1" applyBorder="1" applyAlignment="1">
      <alignment vertical="center" wrapText="1"/>
    </xf>
    <xf numFmtId="0" fontId="18" fillId="0" borderId="23" xfId="0" applyNumberFormat="1" applyFont="1" applyBorder="1" applyAlignment="1">
      <alignment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174" fontId="19" fillId="0" borderId="18" xfId="0" applyNumberFormat="1" applyFont="1" applyBorder="1" applyAlignment="1">
      <alignment vertical="center" wrapText="1"/>
    </xf>
    <xf numFmtId="174" fontId="19" fillId="0" borderId="23" xfId="0" applyNumberFormat="1" applyFont="1" applyBorder="1" applyAlignment="1">
      <alignment vertical="center" wrapText="1"/>
    </xf>
    <xf numFmtId="0" fontId="18" fillId="0" borderId="18" xfId="0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69" xfId="0" applyBorder="1" applyAlignment="1">
      <alignment horizontal="right" wrapText="1"/>
    </xf>
    <xf numFmtId="0" fontId="37" fillId="0" borderId="24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left" wrapText="1"/>
    </xf>
    <xf numFmtId="172" fontId="27" fillId="0" borderId="28" xfId="50" applyFont="1" applyFill="1" applyBorder="1" applyAlignment="1" applyProtection="1">
      <alignment horizontal="right" wrapText="1"/>
      <protection/>
    </xf>
    <xf numFmtId="172" fontId="27" fillId="0" borderId="28" xfId="50" applyFont="1" applyFill="1" applyBorder="1" applyAlignment="1" applyProtection="1">
      <alignment horizontal="center" wrapText="1"/>
      <protection/>
    </xf>
    <xf numFmtId="0" fontId="27" fillId="0" borderId="27" xfId="0" applyFont="1" applyFill="1" applyBorder="1" applyAlignment="1">
      <alignment wrapText="1"/>
    </xf>
    <xf numFmtId="172" fontId="35" fillId="0" borderId="28" xfId="50" applyFont="1" applyFill="1" applyBorder="1" applyAlignment="1" applyProtection="1">
      <alignment horizontal="right" wrapText="1"/>
      <protection/>
    </xf>
    <xf numFmtId="0" fontId="27" fillId="0" borderId="28" xfId="0" applyFont="1" applyFill="1" applyBorder="1" applyAlignment="1">
      <alignment wrapText="1"/>
    </xf>
    <xf numFmtId="0" fontId="35" fillId="0" borderId="27" xfId="0" applyFont="1" applyFill="1" applyBorder="1" applyAlignment="1">
      <alignment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justify" vertical="top" wrapText="1"/>
    </xf>
    <xf numFmtId="0" fontId="27" fillId="0" borderId="28" xfId="0" applyFont="1" applyFill="1" applyBorder="1" applyAlignment="1">
      <alignment horizontal="justify" vertical="top" wrapText="1"/>
    </xf>
    <xf numFmtId="0" fontId="33" fillId="0" borderId="25" xfId="0" applyFont="1" applyFill="1" applyBorder="1" applyAlignment="1">
      <alignment horizontal="right" vertical="center" wrapText="1"/>
    </xf>
    <xf numFmtId="0" fontId="33" fillId="0" borderId="31" xfId="0" applyFont="1" applyFill="1" applyBorder="1" applyAlignment="1">
      <alignment horizontal="right" vertical="center" wrapText="1"/>
    </xf>
    <xf numFmtId="0" fontId="36" fillId="0" borderId="31" xfId="0" applyFont="1" applyBorder="1" applyAlignment="1">
      <alignment wrapText="1"/>
    </xf>
    <xf numFmtId="0" fontId="26" fillId="0" borderId="23" xfId="0" applyFont="1" applyBorder="1" applyAlignment="1">
      <alignment horizontal="left" wrapText="1"/>
    </xf>
    <xf numFmtId="0" fontId="26" fillId="0" borderId="23" xfId="0" applyFont="1" applyBorder="1" applyAlignment="1">
      <alignment wrapText="1"/>
    </xf>
    <xf numFmtId="173" fontId="25" fillId="0" borderId="19" xfId="0" applyNumberFormat="1" applyFont="1" applyFill="1" applyBorder="1" applyAlignment="1">
      <alignment horizontal="center" vertical="center" wrapText="1"/>
    </xf>
    <xf numFmtId="173" fontId="25" fillId="0" borderId="23" xfId="0" applyNumberFormat="1" applyFont="1" applyFill="1" applyBorder="1" applyAlignment="1">
      <alignment horizontal="center" vertical="center" wrapText="1"/>
    </xf>
    <xf numFmtId="173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172" fontId="27" fillId="0" borderId="11" xfId="5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>
      <alignment vertical="center"/>
    </xf>
    <xf numFmtId="172" fontId="27" fillId="0" borderId="11" xfId="0" applyNumberFormat="1" applyFont="1" applyFill="1" applyBorder="1" applyAlignment="1">
      <alignment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25" fillId="40" borderId="11" xfId="0" applyNumberFormat="1" applyFont="1" applyFill="1" applyBorder="1" applyAlignment="1">
      <alignment horizontal="left" vertical="center"/>
    </xf>
    <xf numFmtId="0" fontId="27" fillId="0" borderId="11" xfId="0" applyFont="1" applyFill="1" applyBorder="1" applyAlignment="1">
      <alignment vertical="center"/>
    </xf>
    <xf numFmtId="175" fontId="26" fillId="0" borderId="35" xfId="78" applyFont="1" applyFill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40" borderId="11" xfId="0" applyFont="1" applyFill="1" applyBorder="1" applyAlignment="1">
      <alignment horizontal="right" vertical="center"/>
    </xf>
    <xf numFmtId="175" fontId="26" fillId="0" borderId="11" xfId="78" applyFont="1" applyFill="1" applyBorder="1" applyAlignment="1">
      <alignment vertical="center"/>
    </xf>
    <xf numFmtId="175" fontId="26" fillId="0" borderId="11" xfId="78" applyFont="1" applyBorder="1" applyAlignment="1">
      <alignment vertical="center"/>
    </xf>
    <xf numFmtId="175" fontId="26" fillId="0" borderId="11" xfId="78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right" vertical="center" wrapText="1"/>
    </xf>
    <xf numFmtId="175" fontId="26" fillId="0" borderId="11" xfId="78" applyFont="1" applyBorder="1" applyAlignment="1">
      <alignment vertical="center" wrapText="1"/>
    </xf>
    <xf numFmtId="0" fontId="22" fillId="0" borderId="27" xfId="0" applyFont="1" applyBorder="1" applyAlignment="1">
      <alignment/>
    </xf>
    <xf numFmtId="0" fontId="13" fillId="0" borderId="0" xfId="0" applyFont="1" applyBorder="1" applyAlignment="1">
      <alignment/>
    </xf>
    <xf numFmtId="0" fontId="23" fillId="0" borderId="27" xfId="0" applyFont="1" applyBorder="1" applyAlignment="1">
      <alignment horizontal="center"/>
    </xf>
    <xf numFmtId="0" fontId="22" fillId="49" borderId="11" xfId="0" applyFont="1" applyFill="1" applyBorder="1" applyAlignment="1">
      <alignment horizontal="center" vertical="center"/>
    </xf>
    <xf numFmtId="0" fontId="22" fillId="49" borderId="18" xfId="0" applyFont="1" applyFill="1" applyBorder="1" applyAlignment="1">
      <alignment horizontal="center" vertical="center"/>
    </xf>
    <xf numFmtId="0" fontId="22" fillId="49" borderId="19" xfId="0" applyFont="1" applyFill="1" applyBorder="1" applyAlignment="1">
      <alignment horizontal="center" vertical="center"/>
    </xf>
    <xf numFmtId="0" fontId="22" fillId="49" borderId="23" xfId="0" applyFont="1" applyFill="1" applyBorder="1" applyAlignment="1">
      <alignment horizontal="center" vertical="center"/>
    </xf>
    <xf numFmtId="175" fontId="13" fillId="19" borderId="11" xfId="78" applyFont="1" applyFill="1" applyBorder="1" applyAlignment="1">
      <alignment vertical="center"/>
    </xf>
    <xf numFmtId="174" fontId="108" fillId="19" borderId="11" xfId="0" applyNumberFormat="1" applyFont="1" applyFill="1" applyBorder="1" applyAlignment="1">
      <alignment vertical="center"/>
    </xf>
    <xf numFmtId="173" fontId="22" fillId="44" borderId="11" xfId="0" applyNumberFormat="1" applyFont="1" applyFill="1" applyBorder="1" applyAlignment="1">
      <alignment horizontal="center" vertical="center" wrapText="1"/>
    </xf>
    <xf numFmtId="0" fontId="13" fillId="44" borderId="11" xfId="0" applyFont="1" applyFill="1" applyBorder="1" applyAlignment="1">
      <alignment horizontal="center" wrapText="1"/>
    </xf>
    <xf numFmtId="0" fontId="22" fillId="40" borderId="11" xfId="0" applyFont="1" applyFill="1" applyBorder="1" applyAlignment="1">
      <alignment horizontal="center" vertical="center"/>
    </xf>
    <xf numFmtId="173" fontId="22" fillId="40" borderId="11" xfId="0" applyNumberFormat="1" applyFont="1" applyFill="1" applyBorder="1" applyAlignment="1">
      <alignment vertical="center"/>
    </xf>
    <xf numFmtId="173" fontId="23" fillId="14" borderId="11" xfId="0" applyNumberFormat="1" applyFont="1" applyFill="1" applyBorder="1" applyAlignment="1">
      <alignment vertical="center"/>
    </xf>
    <xf numFmtId="0" fontId="22" fillId="49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178" fontId="23" fillId="14" borderId="11" xfId="0" applyNumberFormat="1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174" fontId="23" fillId="14" borderId="11" xfId="0" applyNumberFormat="1" applyFont="1" applyFill="1" applyBorder="1" applyAlignment="1">
      <alignment vertical="center"/>
    </xf>
    <xf numFmtId="0" fontId="23" fillId="43" borderId="11" xfId="0" applyFont="1" applyFill="1" applyBorder="1" applyAlignment="1">
      <alignment horizontal="center" wrapText="1"/>
    </xf>
    <xf numFmtId="0" fontId="23" fillId="43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175" fontId="13" fillId="0" borderId="11" xfId="78" applyFont="1" applyFill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22" fillId="0" borderId="3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7" fillId="0" borderId="15" xfId="0" applyFont="1" applyFill="1" applyBorder="1" applyAlignment="1">
      <alignment horizontal="center" vertical="center"/>
    </xf>
    <xf numFmtId="173" fontId="27" fillId="0" borderId="15" xfId="0" applyNumberFormat="1" applyFont="1" applyFill="1" applyBorder="1" applyAlignment="1">
      <alignment horizontal="justify" vertical="center" wrapText="1"/>
    </xf>
    <xf numFmtId="172" fontId="27" fillId="0" borderId="15" xfId="0" applyNumberFormat="1" applyFont="1" applyFill="1" applyBorder="1" applyAlignment="1">
      <alignment horizontal="right" vertical="center"/>
    </xf>
    <xf numFmtId="175" fontId="28" fillId="40" borderId="11" xfId="78" applyFont="1" applyFill="1" applyBorder="1" applyAlignment="1">
      <alignment vertical="center"/>
    </xf>
    <xf numFmtId="0" fontId="25" fillId="40" borderId="11" xfId="0" applyFont="1" applyFill="1" applyBorder="1" applyAlignment="1">
      <alignment/>
    </xf>
    <xf numFmtId="0" fontId="25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vertical="center"/>
    </xf>
    <xf numFmtId="0" fontId="18" fillId="43" borderId="24" xfId="0" applyFont="1" applyFill="1" applyBorder="1" applyAlignment="1">
      <alignment horizontal="center" wrapText="1"/>
    </xf>
    <xf numFmtId="0" fontId="18" fillId="43" borderId="25" xfId="0" applyFont="1" applyFill="1" applyBorder="1" applyAlignment="1">
      <alignment horizontal="center" wrapText="1"/>
    </xf>
    <xf numFmtId="0" fontId="19" fillId="43" borderId="15" xfId="0" applyFont="1" applyFill="1" applyBorder="1" applyAlignment="1">
      <alignment horizontal="center" wrapText="1"/>
    </xf>
    <xf numFmtId="0" fontId="18" fillId="43" borderId="15" xfId="0" applyFont="1" applyFill="1" applyBorder="1" applyAlignment="1">
      <alignment horizontal="center" wrapText="1"/>
    </xf>
    <xf numFmtId="0" fontId="18" fillId="43" borderId="35" xfId="0" applyFont="1" applyFill="1" applyBorder="1" applyAlignment="1">
      <alignment horizontal="center" wrapText="1"/>
    </xf>
    <xf numFmtId="0" fontId="18" fillId="43" borderId="14" xfId="0" applyFont="1" applyFill="1" applyBorder="1" applyAlignment="1">
      <alignment horizontal="center" wrapText="1"/>
    </xf>
    <xf numFmtId="172" fontId="18" fillId="43" borderId="18" xfId="50" applyFont="1" applyFill="1" applyBorder="1" applyAlignment="1" applyProtection="1">
      <alignment horizontal="center" vertical="center" wrapText="1"/>
      <protection/>
    </xf>
    <xf numFmtId="172" fontId="18" fillId="43" borderId="19" xfId="50" applyFont="1" applyFill="1" applyBorder="1" applyAlignment="1" applyProtection="1">
      <alignment horizontal="center" vertical="center" wrapText="1"/>
      <protection/>
    </xf>
    <xf numFmtId="172" fontId="18" fillId="43" borderId="23" xfId="50" applyFont="1" applyFill="1" applyBorder="1" applyAlignment="1" applyProtection="1">
      <alignment horizontal="center" vertical="center" wrapText="1"/>
      <protection/>
    </xf>
    <xf numFmtId="43" fontId="17" fillId="43" borderId="11" xfId="58" applyFont="1" applyFill="1" applyBorder="1" applyAlignment="1">
      <alignment horizontal="right" vertical="center" wrapText="1"/>
    </xf>
    <xf numFmtId="0" fontId="27" fillId="45" borderId="70" xfId="0" applyFont="1" applyFill="1" applyBorder="1" applyAlignment="1">
      <alignment horizontal="center" vertical="center" wrapText="1"/>
    </xf>
    <xf numFmtId="14" fontId="27" fillId="45" borderId="71" xfId="0" applyNumberFormat="1" applyFont="1" applyFill="1" applyBorder="1" applyAlignment="1">
      <alignment horizontal="center" vertical="center" wrapText="1"/>
    </xf>
    <xf numFmtId="175" fontId="26" fillId="45" borderId="31" xfId="78" applyFont="1" applyFill="1" applyBorder="1" applyAlignment="1">
      <alignment wrapText="1"/>
    </xf>
    <xf numFmtId="175" fontId="26" fillId="45" borderId="19" xfId="78" applyFont="1" applyFill="1" applyBorder="1" applyAlignment="1" applyProtection="1">
      <alignment wrapText="1"/>
      <protection/>
    </xf>
    <xf numFmtId="175" fontId="26" fillId="45" borderId="19" xfId="78" applyFont="1" applyFill="1" applyBorder="1" applyAlignment="1" applyProtection="1">
      <alignment horizontal="right" vertical="center" wrapText="1"/>
      <protection/>
    </xf>
    <xf numFmtId="0" fontId="27" fillId="43" borderId="11" xfId="0" applyFont="1" applyFill="1" applyBorder="1" applyAlignment="1">
      <alignment horizontal="center" vertical="center" wrapText="1"/>
    </xf>
    <xf numFmtId="202" fontId="27" fillId="44" borderId="18" xfId="0" applyNumberFormat="1" applyFont="1" applyFill="1" applyBorder="1" applyAlignment="1">
      <alignment wrapText="1"/>
    </xf>
    <xf numFmtId="0" fontId="26" fillId="0" borderId="18" xfId="0" applyFont="1" applyBorder="1" applyAlignment="1">
      <alignment wrapText="1"/>
    </xf>
    <xf numFmtId="173" fontId="25" fillId="44" borderId="11" xfId="50" applyNumberFormat="1" applyFont="1" applyFill="1" applyBorder="1" applyAlignment="1" applyProtection="1">
      <alignment horizontal="right" wrapText="1"/>
      <protection/>
    </xf>
    <xf numFmtId="173" fontId="25" fillId="0" borderId="11" xfId="50" applyNumberFormat="1" applyFont="1" applyFill="1" applyBorder="1" applyAlignment="1" applyProtection="1">
      <alignment horizontal="right" wrapText="1"/>
      <protection/>
    </xf>
    <xf numFmtId="0" fontId="18" fillId="0" borderId="11" xfId="0" applyFont="1" applyFill="1" applyBorder="1" applyAlignment="1">
      <alignment horizontal="right" wrapText="1"/>
    </xf>
    <xf numFmtId="0" fontId="19" fillId="0" borderId="11" xfId="0" applyFont="1" applyFill="1" applyBorder="1" applyAlignment="1">
      <alignment horizontal="right" wrapText="1"/>
    </xf>
    <xf numFmtId="173" fontId="18" fillId="0" borderId="11" xfId="50" applyNumberFormat="1" applyFont="1" applyFill="1" applyBorder="1" applyAlignment="1" applyProtection="1">
      <alignment horizontal="right" vertical="center" wrapText="1"/>
      <protection/>
    </xf>
    <xf numFmtId="173" fontId="19" fillId="0" borderId="11" xfId="50" applyNumberFormat="1" applyFont="1" applyFill="1" applyBorder="1" applyAlignment="1" applyProtection="1">
      <alignment horizontal="right" vertical="center" wrapText="1"/>
      <protection/>
    </xf>
    <xf numFmtId="175" fontId="13" fillId="43" borderId="11" xfId="78" applyFont="1" applyFill="1" applyBorder="1" applyAlignment="1">
      <alignment horizontal="center" vertical="center" wrapText="1"/>
    </xf>
    <xf numFmtId="175" fontId="13" fillId="43" borderId="11" xfId="78" applyFont="1" applyFill="1" applyBorder="1" applyAlignment="1">
      <alignment vertical="center" wrapText="1"/>
    </xf>
    <xf numFmtId="0" fontId="18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right" vertical="center" wrapText="1"/>
    </xf>
    <xf numFmtId="173" fontId="19" fillId="40" borderId="11" xfId="0" applyNumberFormat="1" applyFont="1" applyFill="1" applyBorder="1" applyAlignment="1">
      <alignment vertical="center" wrapText="1"/>
    </xf>
    <xf numFmtId="0" fontId="19" fillId="40" borderId="72" xfId="0" applyFont="1" applyFill="1" applyBorder="1" applyAlignment="1">
      <alignment vertical="center" wrapText="1"/>
    </xf>
    <xf numFmtId="0" fontId="19" fillId="40" borderId="73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justify" vertical="center" wrapText="1"/>
    </xf>
    <xf numFmtId="173" fontId="18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173" fontId="18" fillId="0" borderId="15" xfId="0" applyNumberFormat="1" applyFont="1" applyFill="1" applyBorder="1" applyAlignment="1">
      <alignment horizontal="center" vertical="center" wrapText="1"/>
    </xf>
    <xf numFmtId="173" fontId="18" fillId="0" borderId="14" xfId="0" applyNumberFormat="1" applyFont="1" applyFill="1" applyBorder="1" applyAlignment="1">
      <alignment horizontal="center" vertical="center" wrapText="1"/>
    </xf>
    <xf numFmtId="172" fontId="18" fillId="0" borderId="11" xfId="5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18" fillId="51" borderId="11" xfId="0" applyNumberFormat="1" applyFont="1" applyFill="1" applyBorder="1" applyAlignment="1">
      <alignment vertical="center" wrapText="1"/>
    </xf>
    <xf numFmtId="179" fontId="19" fillId="51" borderId="11" xfId="0" applyNumberFormat="1" applyFont="1" applyFill="1" applyBorder="1" applyAlignment="1">
      <alignment vertical="center" wrapText="1"/>
    </xf>
  </cellXfs>
  <cellStyles count="6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 1" xfId="49"/>
    <cellStyle name="Excel_BuiltIn_Testo descrittivo" xfId="50"/>
    <cellStyle name="Footnote 1" xfId="51"/>
    <cellStyle name="Good 1" xfId="52"/>
    <cellStyle name="Heading 1 1" xfId="53"/>
    <cellStyle name="Heading 2 1" xfId="54"/>
    <cellStyle name="Heading 3" xfId="55"/>
    <cellStyle name="Hyperlink 1" xfId="56"/>
    <cellStyle name="Input" xfId="57"/>
    <cellStyle name="Comma" xfId="58"/>
    <cellStyle name="Comma [0]" xfId="59"/>
    <cellStyle name="Neutral 1" xfId="60"/>
    <cellStyle name="Neutrale" xfId="61"/>
    <cellStyle name="Nota" xfId="62"/>
    <cellStyle name="Note 1" xfId="63"/>
    <cellStyle name="Output" xfId="64"/>
    <cellStyle name="Percent" xfId="65"/>
    <cellStyle name="Status 1" xfId="66"/>
    <cellStyle name="Testo avviso" xfId="67"/>
    <cellStyle name="Testo descrittivo" xfId="68"/>
    <cellStyle name="Text 1" xfId="69"/>
    <cellStyle name="Titolo" xfId="70"/>
    <cellStyle name="Titolo 1" xfId="71"/>
    <cellStyle name="Titolo 2" xfId="72"/>
    <cellStyle name="Titolo 3" xfId="73"/>
    <cellStyle name="Titolo 4" xfId="74"/>
    <cellStyle name="Totale" xfId="75"/>
    <cellStyle name="Valore non valido" xfId="76"/>
    <cellStyle name="Valore valido" xfId="77"/>
    <cellStyle name="Currency" xfId="78"/>
    <cellStyle name="Currency [0]" xfId="79"/>
    <cellStyle name="Warning 1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99"/>
      <rgbColor rgb="00CC99FF"/>
      <rgbColor rgb="00FFCCCC"/>
      <rgbColor rgb="003366FF"/>
      <rgbColor rgb="0033CCCC"/>
      <rgbColor rgb="0099FF66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1771650</xdr:colOff>
      <xdr:row>0</xdr:row>
      <xdr:rowOff>219075</xdr:rowOff>
    </xdr:from>
    <xdr:to>
      <xdr:col>3</xdr:col>
      <xdr:colOff>3181350</xdr:colOff>
      <xdr:row>3</xdr:row>
      <xdr:rowOff>838200</xdr:rowOff>
    </xdr:to>
    <xdr:pic>
      <xdr:nvPicPr>
        <xdr:cNvPr id="1" name="Immagine 2" descr="Aree Tematiche - Protezione Civile Regione Calabr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19075"/>
          <a:ext cx="14097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="75" zoomScaleNormal="75" zoomScaleSheetLayoutView="130" workbookViewId="0" topLeftCell="A1">
      <selection activeCell="M9" sqref="M9"/>
    </sheetView>
  </sheetViews>
  <sheetFormatPr defaultColWidth="11.421875" defaultRowHeight="12.75" customHeight="1"/>
  <cols>
    <col min="1" max="1" width="4.57421875" style="164" customWidth="1"/>
    <col min="2" max="2" width="11.421875" style="165" customWidth="1"/>
    <col min="3" max="3" width="20.28125" style="165" customWidth="1"/>
    <col min="4" max="4" width="51.28125" style="165" customWidth="1"/>
    <col min="5" max="5" width="13.421875" style="165" customWidth="1"/>
    <col min="6" max="6" width="9.57421875" style="165" customWidth="1"/>
    <col min="7" max="7" width="17.421875" style="165" customWidth="1"/>
    <col min="8" max="8" width="17.57421875" style="165" customWidth="1"/>
    <col min="9" max="9" width="11.421875" style="91" customWidth="1"/>
    <col min="10" max="10" width="22.00390625" style="91" customWidth="1"/>
    <col min="11" max="16384" width="11.421875" style="91" customWidth="1"/>
  </cols>
  <sheetData>
    <row r="1" ht="21" customHeight="1"/>
    <row r="2" ht="12.75" customHeight="1">
      <c r="D2" s="102"/>
    </row>
    <row r="3" spans="2:8" ht="22.5" customHeight="1">
      <c r="B3" s="400"/>
      <c r="C3" s="400"/>
      <c r="D3" s="400"/>
      <c r="E3" s="400"/>
      <c r="F3" s="400"/>
      <c r="G3" s="400"/>
      <c r="H3" s="400"/>
    </row>
    <row r="4" spans="2:8" ht="72.75" customHeight="1">
      <c r="B4" s="400"/>
      <c r="C4" s="400"/>
      <c r="D4" s="400"/>
      <c r="E4" s="400"/>
      <c r="F4" s="400"/>
      <c r="G4" s="400"/>
      <c r="H4" s="400"/>
    </row>
    <row r="5" spans="2:8" ht="47.25" customHeight="1">
      <c r="B5" s="706" t="s">
        <v>28</v>
      </c>
      <c r="C5" s="707"/>
      <c r="D5" s="707"/>
      <c r="E5" s="707"/>
      <c r="F5" s="707"/>
      <c r="G5" s="707"/>
      <c r="H5" s="708"/>
    </row>
    <row r="6" spans="1:8" s="49" customFormat="1" ht="29.25" customHeight="1">
      <c r="A6" s="164"/>
      <c r="B6" s="709" t="s">
        <v>38</v>
      </c>
      <c r="C6" s="710"/>
      <c r="D6" s="710"/>
      <c r="E6" s="710"/>
      <c r="F6" s="710"/>
      <c r="G6" s="710"/>
      <c r="H6" s="711"/>
    </row>
    <row r="7" spans="1:8" s="49" customFormat="1" ht="27.75" customHeight="1">
      <c r="A7" s="164"/>
      <c r="B7" s="403" t="s">
        <v>206</v>
      </c>
      <c r="C7" s="410"/>
      <c r="D7" s="732"/>
      <c r="E7" s="403" t="s">
        <v>207</v>
      </c>
      <c r="F7" s="404"/>
      <c r="G7" s="404"/>
      <c r="H7" s="411"/>
    </row>
    <row r="8" spans="1:8" s="49" customFormat="1" ht="23.25" customHeight="1">
      <c r="A8" s="164"/>
      <c r="B8" s="401" t="s">
        <v>80</v>
      </c>
      <c r="C8" s="401"/>
      <c r="D8" s="401"/>
      <c r="E8" s="403" t="s">
        <v>104</v>
      </c>
      <c r="F8" s="410"/>
      <c r="G8" s="410"/>
      <c r="H8" s="732"/>
    </row>
    <row r="9" spans="1:8" s="49" customFormat="1" ht="18.75" customHeight="1">
      <c r="A9" s="164"/>
      <c r="B9" s="405" t="s">
        <v>208</v>
      </c>
      <c r="C9" s="406"/>
      <c r="D9" s="406"/>
      <c r="E9" s="406"/>
      <c r="F9" s="406"/>
      <c r="G9" s="406"/>
      <c r="H9" s="406"/>
    </row>
    <row r="10" spans="1:8" s="49" customFormat="1" ht="16.5">
      <c r="A10" s="164"/>
      <c r="B10" s="406"/>
      <c r="C10" s="406"/>
      <c r="D10" s="406"/>
      <c r="E10" s="406"/>
      <c r="F10" s="406"/>
      <c r="G10" s="406"/>
      <c r="H10" s="406"/>
    </row>
    <row r="11" spans="1:8" s="49" customFormat="1" ht="27" customHeight="1">
      <c r="A11" s="164"/>
      <c r="B11" s="406" t="s">
        <v>209</v>
      </c>
      <c r="C11" s="406"/>
      <c r="D11" s="406"/>
      <c r="E11" s="406"/>
      <c r="F11" s="406"/>
      <c r="G11" s="406"/>
      <c r="H11" s="406"/>
    </row>
    <row r="12" spans="1:8" s="168" customFormat="1" ht="33.75" customHeight="1">
      <c r="A12" s="166"/>
      <c r="B12" s="167" t="s">
        <v>85</v>
      </c>
      <c r="C12" s="413" t="s">
        <v>210</v>
      </c>
      <c r="D12" s="414"/>
      <c r="E12" s="167" t="s">
        <v>86</v>
      </c>
      <c r="F12" s="415"/>
      <c r="G12" s="416"/>
      <c r="H12" s="417"/>
    </row>
    <row r="13" spans="1:8" s="49" customFormat="1" ht="21.75" customHeight="1">
      <c r="A13" s="164"/>
      <c r="B13" s="408" t="s">
        <v>212</v>
      </c>
      <c r="C13" s="408"/>
      <c r="D13" s="408"/>
      <c r="E13" s="408"/>
      <c r="F13" s="408"/>
      <c r="G13" s="408"/>
      <c r="H13" s="408"/>
    </row>
    <row r="14" spans="1:8" s="49" customFormat="1" ht="23.25" customHeight="1">
      <c r="A14" s="164"/>
      <c r="B14" s="401" t="s">
        <v>211</v>
      </c>
      <c r="C14" s="401"/>
      <c r="D14" s="401"/>
      <c r="E14" s="401"/>
      <c r="F14" s="401"/>
      <c r="G14" s="401"/>
      <c r="H14" s="401"/>
    </row>
    <row r="15" spans="1:8" s="49" customFormat="1" ht="29.25" customHeight="1">
      <c r="A15" s="164"/>
      <c r="B15" s="731" t="s">
        <v>213</v>
      </c>
      <c r="C15" s="733"/>
      <c r="D15" s="733"/>
      <c r="E15" s="736"/>
      <c r="F15" s="734"/>
      <c r="G15" s="734"/>
      <c r="H15" s="735"/>
    </row>
    <row r="16" spans="1:8" s="49" customFormat="1" ht="29.25" customHeight="1">
      <c r="A16" s="164"/>
      <c r="B16" s="405" t="s">
        <v>196</v>
      </c>
      <c r="C16" s="418"/>
      <c r="D16" s="418"/>
      <c r="E16" s="399" t="s">
        <v>210</v>
      </c>
      <c r="F16" s="399"/>
      <c r="G16" s="399"/>
      <c r="H16" s="399"/>
    </row>
    <row r="17" spans="1:8" s="49" customFormat="1" ht="12.75" customHeight="1">
      <c r="A17" s="164"/>
      <c r="B17" s="169"/>
      <c r="C17" s="169"/>
      <c r="D17" s="58"/>
      <c r="E17" s="58"/>
      <c r="F17" s="58"/>
      <c r="G17" s="169"/>
      <c r="H17" s="169"/>
    </row>
    <row r="18" spans="1:8" s="49" customFormat="1" ht="9.75" customHeight="1">
      <c r="A18" s="164"/>
      <c r="B18" s="409" t="s">
        <v>29</v>
      </c>
      <c r="C18" s="409"/>
      <c r="D18" s="409"/>
      <c r="E18" s="409" t="s">
        <v>30</v>
      </c>
      <c r="F18" s="409"/>
      <c r="G18" s="409" t="s">
        <v>31</v>
      </c>
      <c r="H18" s="409"/>
    </row>
    <row r="19" spans="1:8" s="49" customFormat="1" ht="9.75" customHeight="1">
      <c r="A19" s="164"/>
      <c r="B19" s="409"/>
      <c r="C19" s="409"/>
      <c r="D19" s="409"/>
      <c r="E19" s="409"/>
      <c r="F19" s="409"/>
      <c r="G19" s="409"/>
      <c r="H19" s="409"/>
    </row>
    <row r="20" spans="1:8" s="49" customFormat="1" ht="18" customHeight="1">
      <c r="A20" s="164"/>
      <c r="B20" s="405" t="s">
        <v>32</v>
      </c>
      <c r="C20" s="405"/>
      <c r="D20" s="405"/>
      <c r="E20" s="412" t="s">
        <v>210</v>
      </c>
      <c r="F20" s="412"/>
      <c r="G20" s="412"/>
      <c r="H20" s="412"/>
    </row>
    <row r="21" spans="1:9" s="49" customFormat="1" ht="41.25" customHeight="1">
      <c r="A21" s="164"/>
      <c r="B21" s="405" t="s">
        <v>169</v>
      </c>
      <c r="C21" s="405"/>
      <c r="D21" s="405"/>
      <c r="E21" s="412" t="s">
        <v>210</v>
      </c>
      <c r="F21" s="412"/>
      <c r="G21" s="412"/>
      <c r="H21" s="412"/>
      <c r="I21" s="102"/>
    </row>
    <row r="22" spans="1:8" ht="21" customHeight="1">
      <c r="A22" s="164" t="s">
        <v>6</v>
      </c>
      <c r="B22" s="405" t="s">
        <v>171</v>
      </c>
      <c r="C22" s="405"/>
      <c r="D22" s="405"/>
      <c r="E22" s="407" t="s">
        <v>210</v>
      </c>
      <c r="F22" s="407"/>
      <c r="G22" s="407"/>
      <c r="H22" s="407"/>
    </row>
    <row r="23" spans="2:8" ht="12.75" customHeight="1">
      <c r="B23" s="170"/>
      <c r="C23" s="170"/>
      <c r="D23" s="170"/>
      <c r="E23" s="420"/>
      <c r="F23" s="420"/>
      <c r="G23" s="171"/>
      <c r="H23" s="171"/>
    </row>
    <row r="24" spans="2:8" ht="15" customHeight="1">
      <c r="B24" s="421"/>
      <c r="C24" s="421"/>
      <c r="D24" s="421"/>
      <c r="E24" s="422"/>
      <c r="F24" s="422"/>
      <c r="G24" s="422"/>
      <c r="H24" s="422"/>
    </row>
    <row r="25" spans="1:8" ht="19.5" customHeight="1">
      <c r="A25" s="164" t="s">
        <v>7</v>
      </c>
      <c r="B25" s="405" t="s">
        <v>33</v>
      </c>
      <c r="C25" s="405"/>
      <c r="D25" s="405"/>
      <c r="E25" s="412"/>
      <c r="F25" s="412"/>
      <c r="G25" s="419" t="s">
        <v>210</v>
      </c>
      <c r="H25" s="419"/>
    </row>
    <row r="26" spans="1:8" ht="22.5" customHeight="1">
      <c r="A26" s="164" t="s">
        <v>15</v>
      </c>
      <c r="B26" s="405" t="s">
        <v>128</v>
      </c>
      <c r="C26" s="405"/>
      <c r="D26" s="405"/>
      <c r="E26" s="423"/>
      <c r="F26" s="424"/>
      <c r="G26" s="419">
        <f>'Qradro Econ. Raffr.'!F55</f>
        <v>0</v>
      </c>
      <c r="H26" s="419"/>
    </row>
    <row r="27" spans="1:10" ht="24.75" customHeight="1">
      <c r="A27" s="164" t="s">
        <v>47</v>
      </c>
      <c r="B27" s="405" t="s">
        <v>129</v>
      </c>
      <c r="C27" s="405"/>
      <c r="D27" s="405"/>
      <c r="E27" s="412"/>
      <c r="F27" s="412"/>
      <c r="G27" s="434" t="s">
        <v>210</v>
      </c>
      <c r="H27" s="434"/>
      <c r="J27" s="172"/>
    </row>
    <row r="28" spans="1:8" ht="19.5" customHeight="1">
      <c r="A28" s="164" t="s">
        <v>48</v>
      </c>
      <c r="B28" s="405" t="s">
        <v>172</v>
      </c>
      <c r="C28" s="405"/>
      <c r="D28" s="405"/>
      <c r="E28" s="402"/>
      <c r="F28" s="402"/>
      <c r="G28" s="428" t="s">
        <v>210</v>
      </c>
      <c r="H28" s="428"/>
    </row>
    <row r="29" spans="2:8" ht="12.75" customHeight="1">
      <c r="B29" s="169"/>
      <c r="C29" s="169"/>
      <c r="D29" s="58"/>
      <c r="E29" s="438"/>
      <c r="F29" s="438"/>
      <c r="G29" s="173"/>
      <c r="H29" s="173"/>
    </row>
    <row r="30" spans="2:8" ht="12.75" customHeight="1">
      <c r="B30" s="169"/>
      <c r="C30" s="169"/>
      <c r="D30" s="439"/>
      <c r="E30" s="439"/>
      <c r="F30" s="439"/>
      <c r="G30" s="173"/>
      <c r="H30" s="173"/>
    </row>
    <row r="31" spans="2:8" ht="39" customHeight="1">
      <c r="B31" s="429" t="str">
        <f>B8</f>
        <v>PAGAMENTO  RATA </v>
      </c>
      <c r="C31" s="430"/>
      <c r="D31" s="430"/>
      <c r="E31" s="431" t="s">
        <v>31</v>
      </c>
      <c r="F31" s="432"/>
      <c r="G31" s="425" t="str">
        <f>G27</f>
        <v> </v>
      </c>
      <c r="H31" s="426"/>
    </row>
    <row r="32" spans="2:8" ht="15" customHeight="1">
      <c r="B32" s="712"/>
      <c r="C32" s="427"/>
      <c r="D32" s="427"/>
      <c r="E32" s="427"/>
      <c r="F32" s="427"/>
      <c r="G32" s="442"/>
      <c r="H32" s="713"/>
    </row>
    <row r="33" spans="2:8" ht="15" customHeight="1">
      <c r="B33" s="712"/>
      <c r="C33" s="427"/>
      <c r="D33" s="427"/>
      <c r="E33" s="427"/>
      <c r="F33" s="427"/>
      <c r="G33" s="442"/>
      <c r="H33" s="713"/>
    </row>
    <row r="34" spans="2:8" ht="15" customHeight="1">
      <c r="B34" s="712"/>
      <c r="C34" s="427"/>
      <c r="D34" s="427"/>
      <c r="E34" s="427"/>
      <c r="F34" s="427"/>
      <c r="G34" s="435"/>
      <c r="H34" s="714"/>
    </row>
    <row r="35" spans="2:8" ht="21" customHeight="1">
      <c r="B35" s="715"/>
      <c r="C35" s="169"/>
      <c r="D35" s="436" t="s">
        <v>173</v>
      </c>
      <c r="E35" s="436"/>
      <c r="F35" s="436"/>
      <c r="G35" s="437" t="str">
        <f>G31</f>
        <v> </v>
      </c>
      <c r="H35" s="716"/>
    </row>
    <row r="36" spans="2:8" ht="12.75" customHeight="1">
      <c r="B36" s="715"/>
      <c r="C36" s="169"/>
      <c r="D36" s="58"/>
      <c r="E36" s="58"/>
      <c r="F36" s="58"/>
      <c r="G36" s="169"/>
      <c r="H36" s="717"/>
    </row>
    <row r="37" spans="2:8" ht="18.75" customHeight="1">
      <c r="B37" s="718" t="s">
        <v>34</v>
      </c>
      <c r="C37" s="445"/>
      <c r="D37" s="58"/>
      <c r="E37" s="58"/>
      <c r="F37" s="58"/>
      <c r="G37" s="169"/>
      <c r="H37" s="717"/>
    </row>
    <row r="38" spans="2:8" ht="18" customHeight="1">
      <c r="B38" s="719" t="s">
        <v>35</v>
      </c>
      <c r="C38" s="448"/>
      <c r="D38" s="448"/>
      <c r="E38" s="448"/>
      <c r="F38" s="448"/>
      <c r="G38" s="448"/>
      <c r="H38" s="720"/>
    </row>
    <row r="39" spans="2:8" ht="9.75" customHeight="1">
      <c r="B39" s="721"/>
      <c r="C39" s="174"/>
      <c r="D39" s="174"/>
      <c r="E39" s="174"/>
      <c r="F39" s="174"/>
      <c r="G39" s="174"/>
      <c r="H39" s="722"/>
    </row>
    <row r="40" spans="2:8" ht="35.25" customHeight="1">
      <c r="B40" s="440" t="s">
        <v>204</v>
      </c>
      <c r="C40" s="441"/>
      <c r="D40" s="441"/>
      <c r="E40" s="726"/>
      <c r="F40" s="433">
        <v>0</v>
      </c>
      <c r="G40" s="433"/>
      <c r="H40" s="175"/>
    </row>
    <row r="41" spans="2:8" ht="22.5" customHeight="1">
      <c r="B41" s="440" t="s">
        <v>205</v>
      </c>
      <c r="C41" s="441"/>
      <c r="D41" s="441"/>
      <c r="E41" s="727"/>
      <c r="F41" s="433">
        <v>0</v>
      </c>
      <c r="G41" s="433"/>
      <c r="H41" s="175"/>
    </row>
    <row r="42" spans="2:8" ht="27" customHeight="1">
      <c r="B42" s="440" t="s">
        <v>49</v>
      </c>
      <c r="C42" s="441"/>
      <c r="D42" s="441"/>
      <c r="E42" s="727"/>
      <c r="F42" s="433"/>
      <c r="G42" s="433"/>
      <c r="H42" s="175"/>
    </row>
    <row r="43" spans="2:8" ht="27.75" customHeight="1">
      <c r="B43" s="723" t="s">
        <v>36</v>
      </c>
      <c r="C43" s="724"/>
      <c r="D43" s="724"/>
      <c r="E43" s="725"/>
      <c r="F43" s="730" t="e">
        <f>SUM(#REF!)</f>
        <v>#REF!</v>
      </c>
      <c r="G43" s="728"/>
      <c r="H43" s="729"/>
    </row>
    <row r="44" spans="2:8" ht="12.75" customHeight="1">
      <c r="B44" s="174"/>
      <c r="C44" s="174"/>
      <c r="D44" s="174"/>
      <c r="E44" s="174"/>
      <c r="F44" s="176"/>
      <c r="G44" s="176"/>
      <c r="H44" s="174"/>
    </row>
    <row r="45" spans="2:8" ht="12.75" customHeight="1">
      <c r="B45" s="177"/>
      <c r="C45" s="177"/>
      <c r="D45" s="177"/>
      <c r="E45" s="177"/>
      <c r="F45" s="177"/>
      <c r="G45" s="177"/>
      <c r="H45" s="177"/>
    </row>
    <row r="46" spans="2:8" ht="12.75" customHeight="1">
      <c r="B46" s="177"/>
      <c r="C46" s="177"/>
      <c r="D46" s="177"/>
      <c r="E46" s="177"/>
      <c r="F46" s="177"/>
      <c r="G46" s="177"/>
      <c r="H46" s="177"/>
    </row>
    <row r="47" spans="2:8" ht="18.75" customHeight="1">
      <c r="B47" s="446" t="s">
        <v>50</v>
      </c>
      <c r="C47" s="446"/>
      <c r="D47" s="447"/>
      <c r="F47" s="443"/>
      <c r="G47" s="443"/>
      <c r="H47" s="443"/>
    </row>
    <row r="48" spans="2:8" ht="25.5" customHeight="1">
      <c r="B48" s="446" t="s">
        <v>210</v>
      </c>
      <c r="C48" s="446"/>
      <c r="D48" s="447"/>
      <c r="E48" s="43"/>
      <c r="F48" s="443"/>
      <c r="G48" s="443"/>
      <c r="H48" s="443"/>
    </row>
    <row r="49" ht="17.25" customHeight="1">
      <c r="C49" s="178"/>
    </row>
    <row r="50" spans="2:8" ht="33" customHeight="1">
      <c r="B50" s="449"/>
      <c r="C50" s="449"/>
      <c r="D50" s="443"/>
      <c r="E50" s="443"/>
      <c r="F50" s="443" t="s">
        <v>214</v>
      </c>
      <c r="G50" s="443"/>
      <c r="H50" s="444"/>
    </row>
    <row r="51" spans="2:8" ht="27" customHeight="1">
      <c r="B51" s="449"/>
      <c r="C51" s="449"/>
      <c r="D51" s="443"/>
      <c r="E51" s="443"/>
      <c r="F51" s="443" t="s">
        <v>210</v>
      </c>
      <c r="G51" s="443"/>
      <c r="H51" s="444"/>
    </row>
  </sheetData>
  <sheetProtection selectLockedCells="1" selectUnlockedCells="1"/>
  <mergeCells count="77">
    <mergeCell ref="F43:H43"/>
    <mergeCell ref="B7:D7"/>
    <mergeCell ref="E8:H8"/>
    <mergeCell ref="E15:H15"/>
    <mergeCell ref="B42:E42"/>
    <mergeCell ref="B50:C51"/>
    <mergeCell ref="F50:H50"/>
    <mergeCell ref="B48:D48"/>
    <mergeCell ref="B34:F34"/>
    <mergeCell ref="D50:E50"/>
    <mergeCell ref="D51:E51"/>
    <mergeCell ref="F47:H47"/>
    <mergeCell ref="F48:H48"/>
    <mergeCell ref="B40:E40"/>
    <mergeCell ref="B41:E41"/>
    <mergeCell ref="G32:H32"/>
    <mergeCell ref="B33:F33"/>
    <mergeCell ref="G33:H33"/>
    <mergeCell ref="F51:H51"/>
    <mergeCell ref="B43:E43"/>
    <mergeCell ref="B47:D47"/>
    <mergeCell ref="B38:H38"/>
    <mergeCell ref="F40:G40"/>
    <mergeCell ref="F41:G41"/>
    <mergeCell ref="F42:G42"/>
    <mergeCell ref="E27:F27"/>
    <mergeCell ref="G27:H27"/>
    <mergeCell ref="E28:F28"/>
    <mergeCell ref="G34:H34"/>
    <mergeCell ref="D35:F35"/>
    <mergeCell ref="G35:H35"/>
    <mergeCell ref="E29:F29"/>
    <mergeCell ref="D30:F30"/>
    <mergeCell ref="G31:H31"/>
    <mergeCell ref="B32:F32"/>
    <mergeCell ref="B25:D25"/>
    <mergeCell ref="E25:F25"/>
    <mergeCell ref="G25:H25"/>
    <mergeCell ref="B28:D28"/>
    <mergeCell ref="G28:H28"/>
    <mergeCell ref="B31:D31"/>
    <mergeCell ref="E31:F31"/>
    <mergeCell ref="B26:D26"/>
    <mergeCell ref="G26:H26"/>
    <mergeCell ref="B27:D27"/>
    <mergeCell ref="B21:D21"/>
    <mergeCell ref="E21:F21"/>
    <mergeCell ref="G21:H21"/>
    <mergeCell ref="E23:F23"/>
    <mergeCell ref="B24:D24"/>
    <mergeCell ref="E24:F24"/>
    <mergeCell ref="G24:H24"/>
    <mergeCell ref="E26:F26"/>
    <mergeCell ref="G18:H19"/>
    <mergeCell ref="E7:H7"/>
    <mergeCell ref="B20:D20"/>
    <mergeCell ref="E20:F20"/>
    <mergeCell ref="G20:H20"/>
    <mergeCell ref="C12:D12"/>
    <mergeCell ref="F12:H12"/>
    <mergeCell ref="B16:D16"/>
    <mergeCell ref="B37:C37"/>
    <mergeCell ref="B9:H10"/>
    <mergeCell ref="B11:H11"/>
    <mergeCell ref="B22:D22"/>
    <mergeCell ref="E22:F22"/>
    <mergeCell ref="G22:H22"/>
    <mergeCell ref="B13:H13"/>
    <mergeCell ref="B14:H14"/>
    <mergeCell ref="B18:D19"/>
    <mergeCell ref="E18:F19"/>
    <mergeCell ref="E16:H16"/>
    <mergeCell ref="B3:H3"/>
    <mergeCell ref="B4:H4"/>
    <mergeCell ref="B5:H5"/>
    <mergeCell ref="B6:H6"/>
    <mergeCell ref="B8:D8"/>
  </mergeCells>
  <printOptions/>
  <pageMargins left="0.31496062992125984" right="0.7874015748031497" top="0.5511811023622047" bottom="0.5511811023622047" header="0.5118110236220472" footer="0.5118110236220472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46"/>
  <sheetViews>
    <sheetView zoomScale="50" zoomScaleNormal="50" zoomScalePageLayoutView="0" workbookViewId="0" topLeftCell="A10">
      <selection activeCell="M7" sqref="M7:N7"/>
    </sheetView>
  </sheetViews>
  <sheetFormatPr defaultColWidth="9.140625" defaultRowHeight="12.75" customHeight="1"/>
  <cols>
    <col min="1" max="1" width="7.28125" style="38" customWidth="1"/>
    <col min="2" max="2" width="9.140625" style="38" customWidth="1"/>
    <col min="3" max="3" width="15.140625" style="38" customWidth="1"/>
    <col min="4" max="4" width="11.00390625" style="38" customWidth="1"/>
    <col min="5" max="5" width="60.57421875" style="38" customWidth="1"/>
    <col min="6" max="6" width="19.421875" style="38" customWidth="1"/>
    <col min="7" max="7" width="13.421875" style="38" customWidth="1"/>
    <col min="8" max="8" width="52.140625" style="38" customWidth="1"/>
    <col min="9" max="9" width="12.421875" style="38" customWidth="1"/>
    <col min="10" max="10" width="16.7109375" style="38" customWidth="1"/>
    <col min="11" max="11" width="9.140625" style="38" customWidth="1"/>
    <col min="12" max="12" width="13.28125" style="38" customWidth="1"/>
    <col min="13" max="13" width="10.00390625" style="38" customWidth="1"/>
    <col min="14" max="14" width="47.7109375" style="38" customWidth="1"/>
    <col min="15" max="15" width="56.7109375" style="38" customWidth="1"/>
    <col min="16" max="16" width="76.140625" style="38" customWidth="1"/>
    <col min="17" max="17" width="18.28125" style="95" customWidth="1"/>
    <col min="18" max="76" width="9.140625" style="95" customWidth="1"/>
    <col min="77" max="16384" width="9.140625" style="38" customWidth="1"/>
  </cols>
  <sheetData>
    <row r="1" spans="1:15" ht="46.5" customHeight="1">
      <c r="A1" s="231"/>
      <c r="B1" s="737" t="s">
        <v>65</v>
      </c>
      <c r="C1" s="737"/>
      <c r="D1" s="737"/>
      <c r="E1" s="737"/>
      <c r="F1" s="737"/>
      <c r="G1" s="737"/>
      <c r="H1" s="738"/>
      <c r="I1" s="101"/>
      <c r="J1" s="212"/>
      <c r="K1" s="213"/>
      <c r="L1" s="214"/>
      <c r="M1" s="214"/>
      <c r="N1" s="214"/>
      <c r="O1" s="214"/>
    </row>
    <row r="2" spans="1:15" ht="24.75" customHeight="1">
      <c r="A2" s="216"/>
      <c r="B2" s="400" t="str">
        <f>'Sottofascicolo Pagamento'!B9</f>
        <v>TITOLO PROGETTO:</v>
      </c>
      <c r="C2" s="400"/>
      <c r="D2" s="400"/>
      <c r="E2" s="400"/>
      <c r="F2" s="400"/>
      <c r="G2" s="400"/>
      <c r="H2" s="487"/>
      <c r="I2" s="103"/>
      <c r="J2" s="213"/>
      <c r="K2" s="213"/>
      <c r="L2" s="214"/>
      <c r="M2" s="214"/>
      <c r="N2" s="214"/>
      <c r="O2" s="214"/>
    </row>
    <row r="3" spans="1:15" ht="23.25" customHeight="1">
      <c r="A3" s="216"/>
      <c r="B3" s="400"/>
      <c r="C3" s="400"/>
      <c r="D3" s="400"/>
      <c r="E3" s="400"/>
      <c r="F3" s="400"/>
      <c r="G3" s="400"/>
      <c r="H3" s="487"/>
      <c r="I3" s="103"/>
      <c r="J3" s="213"/>
      <c r="K3" s="213"/>
      <c r="L3" s="214"/>
      <c r="M3" s="214"/>
      <c r="N3" s="214"/>
      <c r="O3" s="214"/>
    </row>
    <row r="4" spans="1:12" ht="38.25" customHeight="1">
      <c r="A4" s="216"/>
      <c r="B4" s="488" t="str">
        <f>'Sottofascicolo Pagamento'!B11</f>
        <v>ENTE ATTUATORE: </v>
      </c>
      <c r="C4" s="488"/>
      <c r="D4" s="488"/>
      <c r="E4" s="488"/>
      <c r="F4" s="488"/>
      <c r="G4" s="488"/>
      <c r="H4" s="489"/>
      <c r="L4" s="95"/>
    </row>
    <row r="5" spans="1:16" ht="21.75" customHeight="1">
      <c r="A5" s="216"/>
      <c r="B5" s="443" t="str">
        <f>'Sottofascicolo Pagamento'!B13</f>
        <v>                                       O.C.D.P.C.  N.                                                                          –   CODICE INTERVENTO:    </v>
      </c>
      <c r="C5" s="443"/>
      <c r="D5" s="443"/>
      <c r="E5" s="443"/>
      <c r="F5" s="443"/>
      <c r="G5" s="443"/>
      <c r="H5" s="490"/>
      <c r="I5" s="101"/>
      <c r="J5" s="215"/>
      <c r="K5" s="215"/>
      <c r="L5" s="215"/>
      <c r="M5" s="214"/>
      <c r="N5" s="214"/>
      <c r="O5" s="214"/>
      <c r="P5" s="214"/>
    </row>
    <row r="6" spans="1:16" ht="27" customHeight="1">
      <c r="A6" s="216"/>
      <c r="B6" s="488" t="str">
        <f>'Sottofascicolo Pagamento'!B14</f>
        <v>CONVENZIONE  REP.  N.                      DEL   </v>
      </c>
      <c r="C6" s="488"/>
      <c r="D6" s="488"/>
      <c r="E6" s="488"/>
      <c r="F6" s="488"/>
      <c r="G6" s="488"/>
      <c r="H6" s="489"/>
      <c r="I6" s="101"/>
      <c r="J6" s="215"/>
      <c r="K6" s="215"/>
      <c r="L6" s="215"/>
      <c r="M6" s="214"/>
      <c r="N6" s="214"/>
      <c r="O6" s="214"/>
      <c r="P6" s="214"/>
    </row>
    <row r="7" spans="1:16" ht="30.75" customHeight="1">
      <c r="A7" s="232"/>
      <c r="B7" s="484" t="str">
        <f>'Sottofascicolo Pagamento'!B15:F15</f>
        <v>DETERMINA  DIRGENZIALE :  </v>
      </c>
      <c r="C7" s="484"/>
      <c r="D7" s="484"/>
      <c r="E7" s="484"/>
      <c r="F7" s="484"/>
      <c r="G7" s="484"/>
      <c r="H7" s="485"/>
      <c r="I7" s="101"/>
      <c r="J7" s="215"/>
      <c r="K7" s="215"/>
      <c r="L7" s="215"/>
      <c r="M7" s="214"/>
      <c r="N7" s="214"/>
      <c r="O7" s="214"/>
      <c r="P7" s="214"/>
    </row>
    <row r="8" spans="1:76" s="104" customFormat="1" ht="25.5" customHeight="1">
      <c r="A8" s="230"/>
      <c r="B8" s="790" t="str">
        <f>'Sottofascicolo Pagamento'!B7:C7</f>
        <v>CUP:  </v>
      </c>
      <c r="C8" s="791"/>
      <c r="D8" s="791"/>
      <c r="E8" s="746" t="str">
        <f>'Sottofascicolo Pagamento'!E7:H7</f>
        <v>CIG:   </v>
      </c>
      <c r="F8" s="747"/>
      <c r="G8" s="747"/>
      <c r="H8" s="747"/>
      <c r="J8" s="215"/>
      <c r="K8" s="215"/>
      <c r="L8" s="215"/>
      <c r="M8" s="214"/>
      <c r="N8" s="214"/>
      <c r="O8" s="214"/>
      <c r="P8" s="214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</row>
    <row r="9" spans="1:76" s="106" customFormat="1" ht="21" customHeight="1">
      <c r="A9" s="742" t="s">
        <v>6</v>
      </c>
      <c r="B9" s="743" t="s">
        <v>1</v>
      </c>
      <c r="C9" s="743"/>
      <c r="D9" s="743"/>
      <c r="E9" s="743"/>
      <c r="F9" s="233"/>
      <c r="G9" s="233"/>
      <c r="H9" s="234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</row>
    <row r="10" spans="1:14" ht="34.5" customHeight="1">
      <c r="A10" s="110" t="s">
        <v>2</v>
      </c>
      <c r="B10" s="744" t="s">
        <v>131</v>
      </c>
      <c r="C10" s="744"/>
      <c r="D10" s="744"/>
      <c r="E10" s="744"/>
      <c r="F10" s="739" t="s">
        <v>210</v>
      </c>
      <c r="G10" s="739"/>
      <c r="H10" s="740"/>
      <c r="J10" s="177"/>
      <c r="K10" s="177"/>
      <c r="L10" s="177"/>
      <c r="M10" s="177"/>
      <c r="N10" s="177"/>
    </row>
    <row r="11" spans="1:14" ht="34.5" customHeight="1">
      <c r="A11" s="110" t="s">
        <v>4</v>
      </c>
      <c r="B11" s="744" t="s">
        <v>87</v>
      </c>
      <c r="C11" s="744"/>
      <c r="D11" s="744"/>
      <c r="E11" s="744"/>
      <c r="F11" s="739" t="s">
        <v>210</v>
      </c>
      <c r="G11" s="739"/>
      <c r="H11" s="740"/>
      <c r="J11" s="177"/>
      <c r="K11" s="177"/>
      <c r="L11" s="177"/>
      <c r="M11" s="177"/>
      <c r="N11" s="177"/>
    </row>
    <row r="12" spans="1:14" ht="34.5" customHeight="1">
      <c r="A12" s="110" t="s">
        <v>16</v>
      </c>
      <c r="B12" s="744" t="s">
        <v>5</v>
      </c>
      <c r="C12" s="744"/>
      <c r="D12" s="744"/>
      <c r="E12" s="744"/>
      <c r="F12" s="741" t="s">
        <v>210</v>
      </c>
      <c r="G12" s="741"/>
      <c r="H12" s="740"/>
      <c r="J12" s="177"/>
      <c r="K12" s="177"/>
      <c r="L12" s="177"/>
      <c r="M12" s="177"/>
      <c r="N12" s="177"/>
    </row>
    <row r="13" spans="1:14" ht="34.5" customHeight="1">
      <c r="A13" s="39" t="s">
        <v>6</v>
      </c>
      <c r="B13" s="748" t="s">
        <v>105</v>
      </c>
      <c r="C13" s="748"/>
      <c r="D13" s="748"/>
      <c r="E13" s="748"/>
      <c r="F13" s="741" t="str">
        <f>F10</f>
        <v> </v>
      </c>
      <c r="G13" s="741"/>
      <c r="H13" s="121" t="str">
        <f>F13</f>
        <v> </v>
      </c>
      <c r="J13" s="177"/>
      <c r="K13" s="177"/>
      <c r="L13" s="177"/>
      <c r="M13" s="177"/>
      <c r="N13" s="177"/>
    </row>
    <row r="14" spans="1:8" ht="34.5" customHeight="1">
      <c r="A14" s="236"/>
      <c r="B14" s="749" t="s">
        <v>97</v>
      </c>
      <c r="C14" s="749"/>
      <c r="D14" s="749"/>
      <c r="E14" s="749"/>
      <c r="F14" s="235" t="e">
        <f>F10+F11+F12</f>
        <v>#VALUE!</v>
      </c>
      <c r="G14" s="235"/>
      <c r="H14" s="235" t="e">
        <f>F14</f>
        <v>#VALUE!</v>
      </c>
    </row>
    <row r="15" spans="1:9" ht="34.5" customHeight="1">
      <c r="A15" s="39" t="s">
        <v>7</v>
      </c>
      <c r="B15" s="494" t="s">
        <v>8</v>
      </c>
      <c r="C15" s="494"/>
      <c r="D15" s="494"/>
      <c r="E15" s="494"/>
      <c r="F15" s="108"/>
      <c r="G15" s="750">
        <f>SUM(F16:F17)</f>
        <v>0</v>
      </c>
      <c r="H15" s="109"/>
      <c r="I15" s="792"/>
    </row>
    <row r="16" spans="1:14" ht="34.5" customHeight="1">
      <c r="A16" s="110" t="s">
        <v>88</v>
      </c>
      <c r="B16" s="495" t="s">
        <v>132</v>
      </c>
      <c r="C16" s="495"/>
      <c r="D16" s="495"/>
      <c r="E16" s="495"/>
      <c r="F16" s="108">
        <v>0</v>
      </c>
      <c r="G16" s="751"/>
      <c r="H16" s="111">
        <f>F16</f>
        <v>0</v>
      </c>
      <c r="I16" s="792"/>
      <c r="J16" s="491" t="s">
        <v>10</v>
      </c>
      <c r="K16" s="492"/>
      <c r="L16" s="492"/>
      <c r="M16" s="492"/>
      <c r="N16" s="493"/>
    </row>
    <row r="17" spans="1:14" ht="34.5" customHeight="1">
      <c r="A17" s="204" t="s">
        <v>89</v>
      </c>
      <c r="B17" s="406" t="s">
        <v>133</v>
      </c>
      <c r="C17" s="418"/>
      <c r="D17" s="418"/>
      <c r="E17" s="418"/>
      <c r="F17" s="108" t="s">
        <v>210</v>
      </c>
      <c r="G17" s="751"/>
      <c r="H17" s="208" t="s">
        <v>210</v>
      </c>
      <c r="J17" s="222" t="e">
        <f>F14</f>
        <v>#VALUE!</v>
      </c>
      <c r="K17" s="223">
        <v>0.15</v>
      </c>
      <c r="L17" s="227"/>
      <c r="M17" s="498" t="e">
        <f>J17*K17</f>
        <v>#VALUE!</v>
      </c>
      <c r="N17" s="499"/>
    </row>
    <row r="18" spans="1:14" ht="34.5" customHeight="1">
      <c r="A18" s="110" t="s">
        <v>136</v>
      </c>
      <c r="B18" s="406" t="s">
        <v>175</v>
      </c>
      <c r="C18" s="418"/>
      <c r="D18" s="418"/>
      <c r="E18" s="418"/>
      <c r="F18" s="108">
        <v>0</v>
      </c>
      <c r="G18" s="752">
        <f>SUM(F18:F25)</f>
        <v>0</v>
      </c>
      <c r="H18" s="753"/>
      <c r="J18" s="500" t="s">
        <v>13</v>
      </c>
      <c r="K18" s="501"/>
      <c r="L18" s="501"/>
      <c r="M18" s="501"/>
      <c r="N18" s="502"/>
    </row>
    <row r="19" spans="1:14" ht="34.5" customHeight="1">
      <c r="A19" s="110" t="s">
        <v>135</v>
      </c>
      <c r="B19" s="406" t="s">
        <v>137</v>
      </c>
      <c r="C19" s="406"/>
      <c r="D19" s="406"/>
      <c r="E19" s="406"/>
      <c r="F19" s="114" t="s">
        <v>210</v>
      </c>
      <c r="G19" s="754"/>
      <c r="H19" s="115" t="s">
        <v>210</v>
      </c>
      <c r="J19" s="218"/>
      <c r="K19" s="229"/>
      <c r="L19" s="228" t="s">
        <v>179</v>
      </c>
      <c r="M19" s="512" t="e">
        <f>F18+F19+F20+F21+F22+F23+F24</f>
        <v>#VALUE!</v>
      </c>
      <c r="N19" s="513"/>
    </row>
    <row r="20" spans="1:17" ht="34.5" customHeight="1">
      <c r="A20" s="110" t="s">
        <v>138</v>
      </c>
      <c r="B20" s="483" t="s">
        <v>139</v>
      </c>
      <c r="C20" s="406"/>
      <c r="D20" s="406"/>
      <c r="E20" s="406"/>
      <c r="F20" s="108">
        <v>0</v>
      </c>
      <c r="G20" s="754"/>
      <c r="H20" s="116">
        <f>F20</f>
        <v>0</v>
      </c>
      <c r="J20" s="509" t="s">
        <v>14</v>
      </c>
      <c r="K20" s="510"/>
      <c r="L20" s="510"/>
      <c r="M20" s="510"/>
      <c r="N20" s="511"/>
      <c r="Q20" s="117"/>
    </row>
    <row r="21" spans="1:14" ht="34.5" customHeight="1">
      <c r="A21" s="110" t="s">
        <v>140</v>
      </c>
      <c r="B21" s="483" t="s">
        <v>141</v>
      </c>
      <c r="C21" s="483"/>
      <c r="D21" s="483"/>
      <c r="E21" s="483"/>
      <c r="F21" s="108">
        <v>0</v>
      </c>
      <c r="G21" s="754"/>
      <c r="H21" s="116">
        <f aca="true" t="shared" si="0" ref="H21:H29">F21</f>
        <v>0</v>
      </c>
      <c r="M21" s="480" t="e">
        <f>IF(M19&lt;=M17,TRUE)</f>
        <v>#VALUE!</v>
      </c>
      <c r="N21" s="481"/>
    </row>
    <row r="22" spans="1:15" ht="34.5" customHeight="1">
      <c r="A22" s="110" t="s">
        <v>142</v>
      </c>
      <c r="B22" s="483" t="s">
        <v>143</v>
      </c>
      <c r="C22" s="483"/>
      <c r="D22" s="483"/>
      <c r="E22" s="483"/>
      <c r="F22" s="108">
        <v>0</v>
      </c>
      <c r="G22" s="754"/>
      <c r="H22" s="116">
        <f t="shared" si="0"/>
        <v>0</v>
      </c>
      <c r="L22" s="95"/>
      <c r="M22" s="130"/>
      <c r="N22" s="130"/>
      <c r="O22" s="95"/>
    </row>
    <row r="23" spans="1:15" ht="34.5" customHeight="1">
      <c r="A23" s="110" t="s">
        <v>144</v>
      </c>
      <c r="B23" s="483" t="s">
        <v>145</v>
      </c>
      <c r="C23" s="483"/>
      <c r="D23" s="483"/>
      <c r="E23" s="483"/>
      <c r="F23" s="108">
        <v>0</v>
      </c>
      <c r="G23" s="754"/>
      <c r="H23" s="116">
        <f t="shared" si="0"/>
        <v>0</v>
      </c>
      <c r="L23" s="95"/>
      <c r="M23" s="130"/>
      <c r="N23" s="130"/>
      <c r="O23" s="95"/>
    </row>
    <row r="24" spans="1:15" ht="34.5" customHeight="1">
      <c r="A24" s="110" t="s">
        <v>146</v>
      </c>
      <c r="B24" s="483" t="s">
        <v>159</v>
      </c>
      <c r="C24" s="483"/>
      <c r="D24" s="483"/>
      <c r="E24" s="483"/>
      <c r="F24" s="108">
        <v>0</v>
      </c>
      <c r="G24" s="754"/>
      <c r="H24" s="116">
        <f t="shared" si="0"/>
        <v>0</v>
      </c>
      <c r="L24" s="95"/>
      <c r="M24" s="130"/>
      <c r="N24" s="130"/>
      <c r="O24" s="95"/>
    </row>
    <row r="25" spans="1:15" ht="34.5" customHeight="1">
      <c r="A25" s="110" t="s">
        <v>148</v>
      </c>
      <c r="B25" s="406" t="s">
        <v>147</v>
      </c>
      <c r="C25" s="406"/>
      <c r="D25" s="406"/>
      <c r="E25" s="406"/>
      <c r="F25" s="114" t="s">
        <v>210</v>
      </c>
      <c r="G25" s="754"/>
      <c r="H25" s="115" t="s">
        <v>210</v>
      </c>
      <c r="L25" s="95"/>
      <c r="M25" s="94"/>
      <c r="N25" s="94"/>
      <c r="O25" s="95"/>
    </row>
    <row r="26" spans="1:14" ht="34.5" customHeight="1">
      <c r="A26" s="112" t="s">
        <v>90</v>
      </c>
      <c r="B26" s="503" t="s">
        <v>149</v>
      </c>
      <c r="C26" s="503"/>
      <c r="D26" s="503"/>
      <c r="E26" s="503"/>
      <c r="F26" s="113">
        <v>0</v>
      </c>
      <c r="G26" s="745">
        <f>SUM(F26:F34)</f>
        <v>0</v>
      </c>
      <c r="H26" s="118"/>
      <c r="M26" s="92"/>
      <c r="N26" s="92"/>
    </row>
    <row r="27" spans="1:14" ht="34.5" customHeight="1">
      <c r="A27" s="110" t="s">
        <v>91</v>
      </c>
      <c r="B27" s="504" t="s">
        <v>150</v>
      </c>
      <c r="C27" s="504"/>
      <c r="D27" s="504"/>
      <c r="E27" s="504"/>
      <c r="F27" s="108">
        <v>0</v>
      </c>
      <c r="G27" s="508"/>
      <c r="H27" s="119">
        <f t="shared" si="0"/>
        <v>0</v>
      </c>
      <c r="M27" s="92"/>
      <c r="N27" s="92"/>
    </row>
    <row r="28" spans="1:14" ht="34.5" customHeight="1">
      <c r="A28" s="110" t="s">
        <v>92</v>
      </c>
      <c r="B28" s="479" t="s">
        <v>151</v>
      </c>
      <c r="C28" s="479"/>
      <c r="D28" s="479"/>
      <c r="E28" s="479"/>
      <c r="F28" s="108">
        <v>0</v>
      </c>
      <c r="G28" s="508"/>
      <c r="H28" s="116">
        <f t="shared" si="0"/>
        <v>0</v>
      </c>
      <c r="J28" s="505" t="s">
        <v>103</v>
      </c>
      <c r="K28" s="506"/>
      <c r="L28" s="506"/>
      <c r="M28" s="506"/>
      <c r="N28" s="507"/>
    </row>
    <row r="29" spans="1:14" ht="34.5" customHeight="1">
      <c r="A29" s="110" t="s">
        <v>93</v>
      </c>
      <c r="B29" s="479" t="s">
        <v>152</v>
      </c>
      <c r="C29" s="479"/>
      <c r="D29" s="479"/>
      <c r="E29" s="479"/>
      <c r="F29" s="108">
        <v>0</v>
      </c>
      <c r="G29" s="508"/>
      <c r="H29" s="116">
        <f t="shared" si="0"/>
        <v>0</v>
      </c>
      <c r="J29" s="222" t="e">
        <f>F14</f>
        <v>#VALUE!</v>
      </c>
      <c r="K29" s="223">
        <v>0.05</v>
      </c>
      <c r="L29" s="224"/>
      <c r="M29" s="473" t="e">
        <f>J29*K29</f>
        <v>#VALUE!</v>
      </c>
      <c r="N29" s="474"/>
    </row>
    <row r="30" spans="1:14" ht="34.5" customHeight="1">
      <c r="A30" s="110" t="s">
        <v>94</v>
      </c>
      <c r="B30" s="479" t="s">
        <v>153</v>
      </c>
      <c r="C30" s="479"/>
      <c r="D30" s="479"/>
      <c r="E30" s="479"/>
      <c r="F30" s="108">
        <v>0</v>
      </c>
      <c r="G30" s="508"/>
      <c r="H30" s="116">
        <f>F30</f>
        <v>0</v>
      </c>
      <c r="J30" s="475" t="s">
        <v>13</v>
      </c>
      <c r="K30" s="476"/>
      <c r="L30" s="477"/>
      <c r="M30" s="477"/>
      <c r="N30" s="478"/>
    </row>
    <row r="31" spans="1:14" ht="34.5" customHeight="1">
      <c r="A31" s="110" t="s">
        <v>95</v>
      </c>
      <c r="B31" s="479" t="s">
        <v>154</v>
      </c>
      <c r="C31" s="479"/>
      <c r="D31" s="479"/>
      <c r="E31" s="479"/>
      <c r="F31" s="108">
        <v>0</v>
      </c>
      <c r="G31" s="508"/>
      <c r="H31" s="120">
        <f>F31</f>
        <v>0</v>
      </c>
      <c r="J31" s="216"/>
      <c r="K31" s="91"/>
      <c r="L31" s="220" t="s">
        <v>161</v>
      </c>
      <c r="M31" s="455" t="str">
        <f>F17</f>
        <v> </v>
      </c>
      <c r="N31" s="455"/>
    </row>
    <row r="32" spans="1:14" ht="34.5" customHeight="1">
      <c r="A32" s="110" t="s">
        <v>96</v>
      </c>
      <c r="B32" s="479" t="s">
        <v>155</v>
      </c>
      <c r="C32" s="479"/>
      <c r="D32" s="479"/>
      <c r="E32" s="479"/>
      <c r="F32" s="108">
        <v>0</v>
      </c>
      <c r="G32" s="508"/>
      <c r="H32" s="120">
        <f>F32</f>
        <v>0</v>
      </c>
      <c r="J32" s="216"/>
      <c r="K32" s="91"/>
      <c r="L32" s="50"/>
      <c r="M32" s="225"/>
      <c r="N32" s="226"/>
    </row>
    <row r="33" spans="1:14" ht="34.5" customHeight="1">
      <c r="A33" s="110" t="s">
        <v>156</v>
      </c>
      <c r="B33" s="479" t="s">
        <v>157</v>
      </c>
      <c r="C33" s="479"/>
      <c r="D33" s="479"/>
      <c r="E33" s="479"/>
      <c r="F33" s="108">
        <v>0</v>
      </c>
      <c r="G33" s="508"/>
      <c r="H33" s="116">
        <f>F33</f>
        <v>0</v>
      </c>
      <c r="J33" s="216"/>
      <c r="K33" s="91"/>
      <c r="L33" s="91"/>
      <c r="M33" s="93"/>
      <c r="N33" s="221"/>
    </row>
    <row r="34" spans="1:14" ht="34.5" customHeight="1">
      <c r="A34" s="785" t="s">
        <v>158</v>
      </c>
      <c r="B34" s="786" t="s">
        <v>160</v>
      </c>
      <c r="C34" s="786"/>
      <c r="D34" s="786"/>
      <c r="E34" s="786"/>
      <c r="F34" s="209" t="s">
        <v>210</v>
      </c>
      <c r="G34" s="508"/>
      <c r="H34" s="787"/>
      <c r="J34" s="456" t="s">
        <v>62</v>
      </c>
      <c r="K34" s="456"/>
      <c r="L34" s="456"/>
      <c r="M34" s="456"/>
      <c r="N34" s="456"/>
    </row>
    <row r="35" spans="1:14" ht="33" customHeight="1">
      <c r="A35" s="110"/>
      <c r="B35" s="483"/>
      <c r="C35" s="483"/>
      <c r="D35" s="483"/>
      <c r="E35" s="483"/>
      <c r="F35" s="108"/>
      <c r="G35" s="121"/>
      <c r="H35" s="122"/>
      <c r="M35" s="457" t="e">
        <f>IF(M31&lt;=M29,TRUE)</f>
        <v>#VALUE!</v>
      </c>
      <c r="N35" s="458"/>
    </row>
    <row r="36" spans="1:14" ht="33" customHeight="1">
      <c r="A36" s="123" t="s">
        <v>176</v>
      </c>
      <c r="B36" s="482" t="s">
        <v>99</v>
      </c>
      <c r="C36" s="482"/>
      <c r="D36" s="482"/>
      <c r="E36" s="482"/>
      <c r="F36" s="124"/>
      <c r="G36" s="124">
        <f>G15+G18+G26</f>
        <v>0</v>
      </c>
      <c r="H36" s="124" t="s">
        <v>210</v>
      </c>
      <c r="M36" s="94"/>
      <c r="N36" s="94"/>
    </row>
    <row r="37" spans="1:16" ht="31.5" customHeight="1">
      <c r="A37" s="123" t="s">
        <v>177</v>
      </c>
      <c r="B37" s="482" t="s">
        <v>98</v>
      </c>
      <c r="C37" s="482"/>
      <c r="D37" s="482"/>
      <c r="E37" s="482"/>
      <c r="F37" s="125"/>
      <c r="G37" s="125" t="e">
        <f>G36+F14</f>
        <v>#VALUE!</v>
      </c>
      <c r="H37" s="788" t="s">
        <v>210</v>
      </c>
      <c r="I37" s="95"/>
      <c r="J37" s="95"/>
      <c r="K37" s="95"/>
      <c r="L37" s="95"/>
      <c r="M37" s="95"/>
      <c r="N37" s="44"/>
      <c r="O37" s="95"/>
      <c r="P37" s="95"/>
    </row>
    <row r="38" spans="1:8" ht="30.75" customHeight="1">
      <c r="A38" s="789"/>
      <c r="B38" s="482" t="s">
        <v>178</v>
      </c>
      <c r="C38" s="482"/>
      <c r="D38" s="482"/>
      <c r="E38" s="482"/>
      <c r="F38" s="789"/>
      <c r="G38" s="789"/>
      <c r="H38" s="126" t="s">
        <v>210</v>
      </c>
    </row>
    <row r="39" spans="4:14" ht="12.75" customHeight="1">
      <c r="D39" s="49"/>
      <c r="E39" s="44"/>
      <c r="F39" s="44"/>
      <c r="G39" s="44"/>
      <c r="H39" s="127"/>
      <c r="J39" s="459" t="s">
        <v>147</v>
      </c>
      <c r="K39" s="460"/>
      <c r="L39" s="460"/>
      <c r="M39" s="460"/>
      <c r="N39" s="461"/>
    </row>
    <row r="40" spans="4:14" ht="21" customHeight="1">
      <c r="D40" s="49"/>
      <c r="E40" s="496"/>
      <c r="F40" s="497"/>
      <c r="G40" s="128"/>
      <c r="H40" s="129"/>
      <c r="J40" s="462"/>
      <c r="K40" s="463"/>
      <c r="L40" s="463"/>
      <c r="M40" s="463"/>
      <c r="N40" s="464"/>
    </row>
    <row r="41" spans="4:14" ht="26.25" customHeight="1">
      <c r="D41" s="49"/>
      <c r="E41" s="49"/>
      <c r="F41" s="49"/>
      <c r="G41" s="49"/>
      <c r="H41" s="49"/>
      <c r="J41" s="465" t="s">
        <v>102</v>
      </c>
      <c r="K41" s="466"/>
      <c r="L41" s="466"/>
      <c r="M41" s="466"/>
      <c r="N41" s="467"/>
    </row>
    <row r="42" spans="10:14" ht="27" customHeight="1">
      <c r="J42" s="96" t="e">
        <f>H14</f>
        <v>#VALUE!</v>
      </c>
      <c r="K42" s="217">
        <v>0.02</v>
      </c>
      <c r="L42" s="97"/>
      <c r="M42" s="486" t="e">
        <f>J42*K42</f>
        <v>#VALUE!</v>
      </c>
      <c r="N42" s="486"/>
    </row>
    <row r="43" spans="10:14" ht="32.25" customHeight="1">
      <c r="J43" s="468" t="s">
        <v>101</v>
      </c>
      <c r="K43" s="469"/>
      <c r="L43" s="469"/>
      <c r="M43" s="469"/>
      <c r="N43" s="470"/>
    </row>
    <row r="44" spans="10:14" ht="20.25" customHeight="1">
      <c r="J44" s="218"/>
      <c r="K44" s="219"/>
      <c r="L44" s="220" t="s">
        <v>162</v>
      </c>
      <c r="M44" s="471" t="str">
        <f>F25</f>
        <v> </v>
      </c>
      <c r="N44" s="472"/>
    </row>
    <row r="45" spans="10:14" ht="22.5" customHeight="1">
      <c r="J45" s="450" t="s">
        <v>100</v>
      </c>
      <c r="K45" s="451"/>
      <c r="L45" s="451"/>
      <c r="M45" s="451"/>
      <c r="N45" s="452"/>
    </row>
    <row r="46" spans="13:14" ht="24.75" customHeight="1">
      <c r="M46" s="453" t="e">
        <f>IF(M44&lt;=M42,TRUE)</f>
        <v>#VALUE!</v>
      </c>
      <c r="N46" s="454"/>
    </row>
    <row r="47" ht="21" customHeight="1"/>
  </sheetData>
  <sheetProtection selectLockedCells="1" selectUnlockedCells="1"/>
  <mergeCells count="62">
    <mergeCell ref="B33:E33"/>
    <mergeCell ref="J20:N20"/>
    <mergeCell ref="B12:E12"/>
    <mergeCell ref="M19:N19"/>
    <mergeCell ref="B18:E18"/>
    <mergeCell ref="G26:G34"/>
    <mergeCell ref="E40:F40"/>
    <mergeCell ref="B36:E36"/>
    <mergeCell ref="M17:N17"/>
    <mergeCell ref="J18:N18"/>
    <mergeCell ref="B26:E26"/>
    <mergeCell ref="B27:E27"/>
    <mergeCell ref="J28:N28"/>
    <mergeCell ref="B25:E25"/>
    <mergeCell ref="G18:G25"/>
    <mergeCell ref="B32:E32"/>
    <mergeCell ref="J16:N16"/>
    <mergeCell ref="B13:E13"/>
    <mergeCell ref="B15:E15"/>
    <mergeCell ref="B34:E34"/>
    <mergeCell ref="B16:E16"/>
    <mergeCell ref="B19:E19"/>
    <mergeCell ref="B21:E21"/>
    <mergeCell ref="B30:E30"/>
    <mergeCell ref="B29:E29"/>
    <mergeCell ref="B31:E31"/>
    <mergeCell ref="B20:E20"/>
    <mergeCell ref="B1:H1"/>
    <mergeCell ref="B2:H3"/>
    <mergeCell ref="B4:H4"/>
    <mergeCell ref="B5:H5"/>
    <mergeCell ref="B6:H6"/>
    <mergeCell ref="B17:E17"/>
    <mergeCell ref="B7:H7"/>
    <mergeCell ref="E8:H8"/>
    <mergeCell ref="B8:D8"/>
    <mergeCell ref="B14:E14"/>
    <mergeCell ref="M42:N42"/>
    <mergeCell ref="I15:I16"/>
    <mergeCell ref="G15:G17"/>
    <mergeCell ref="B10:E10"/>
    <mergeCell ref="B11:E11"/>
    <mergeCell ref="M29:N29"/>
    <mergeCell ref="J30:N30"/>
    <mergeCell ref="B28:E28"/>
    <mergeCell ref="M21:N21"/>
    <mergeCell ref="B38:E38"/>
    <mergeCell ref="B22:E22"/>
    <mergeCell ref="B23:E23"/>
    <mergeCell ref="B24:E24"/>
    <mergeCell ref="B37:E37"/>
    <mergeCell ref="B35:E35"/>
    <mergeCell ref="B9:E9"/>
    <mergeCell ref="J45:N45"/>
    <mergeCell ref="M46:N46"/>
    <mergeCell ref="M31:N31"/>
    <mergeCell ref="J34:N34"/>
    <mergeCell ref="M35:N35"/>
    <mergeCell ref="J39:N40"/>
    <mergeCell ref="J41:N41"/>
    <mergeCell ref="J43:N43"/>
    <mergeCell ref="M44:N44"/>
  </mergeCells>
  <printOptions/>
  <pageMargins left="0.7480314960629921" right="0.7480314960629921" top="0.4330708661417323" bottom="0.4330708661417323" header="0.5118110236220472" footer="0.5118110236220472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="50" zoomScaleNormal="50" zoomScalePageLayoutView="0" workbookViewId="0" topLeftCell="A4">
      <selection activeCell="V7" sqref="V7"/>
    </sheetView>
  </sheetViews>
  <sheetFormatPr defaultColWidth="9.140625" defaultRowHeight="12.75" customHeight="1"/>
  <cols>
    <col min="1" max="1" width="8.8515625" style="158" customWidth="1"/>
    <col min="2" max="4" width="9.140625" style="41" customWidth="1"/>
    <col min="5" max="5" width="76.140625" style="41" customWidth="1"/>
    <col min="6" max="6" width="24.140625" style="41" customWidth="1"/>
    <col min="7" max="7" width="43.00390625" style="41" customWidth="1"/>
    <col min="8" max="8" width="37.8515625" style="41" customWidth="1"/>
    <col min="9" max="9" width="23.00390625" style="41" customWidth="1"/>
    <col min="10" max="10" width="17.140625" style="41" customWidth="1"/>
    <col min="11" max="11" width="19.421875" style="41" customWidth="1"/>
    <col min="12" max="12" width="10.00390625" style="41" customWidth="1"/>
    <col min="13" max="13" width="27.7109375" style="41" customWidth="1"/>
    <col min="14" max="14" width="4.421875" style="41" customWidth="1"/>
    <col min="15" max="15" width="3.8515625" style="41" customWidth="1"/>
    <col min="16" max="16384" width="9.140625" style="136" customWidth="1"/>
  </cols>
  <sheetData>
    <row r="1" spans="1:11" ht="22.5" customHeight="1">
      <c r="A1" s="242"/>
      <c r="B1" s="581" t="s">
        <v>215</v>
      </c>
      <c r="C1" s="581"/>
      <c r="D1" s="581"/>
      <c r="E1" s="581"/>
      <c r="F1" s="581"/>
      <c r="G1" s="582"/>
      <c r="H1" s="135"/>
      <c r="I1" s="239"/>
      <c r="J1" s="239"/>
      <c r="K1" s="237"/>
    </row>
    <row r="2" spans="1:11" ht="24.75" customHeight="1">
      <c r="A2" s="243"/>
      <c r="B2" s="583" t="str">
        <f>'Sottofascicolo Pagamento'!B9</f>
        <v>TITOLO PROGETTO:</v>
      </c>
      <c r="C2" s="583"/>
      <c r="D2" s="583"/>
      <c r="E2" s="583"/>
      <c r="F2" s="583"/>
      <c r="G2" s="584"/>
      <c r="H2" s="137"/>
      <c r="I2" s="239"/>
      <c r="J2" s="239"/>
      <c r="K2" s="155"/>
    </row>
    <row r="3" spans="1:11" ht="18.75">
      <c r="A3" s="243"/>
      <c r="B3" s="583"/>
      <c r="C3" s="583"/>
      <c r="D3" s="583"/>
      <c r="E3" s="583"/>
      <c r="F3" s="583"/>
      <c r="G3" s="584"/>
      <c r="H3" s="137"/>
      <c r="I3" s="239"/>
      <c r="J3" s="239"/>
      <c r="K3" s="237"/>
    </row>
    <row r="4" spans="1:11" ht="18.75">
      <c r="A4" s="243"/>
      <c r="B4" s="585" t="str">
        <f>'Sottofascicolo Pagamento'!B11:H11</f>
        <v>ENTE ATTUATORE: </v>
      </c>
      <c r="C4" s="585"/>
      <c r="D4" s="585"/>
      <c r="E4" s="585"/>
      <c r="F4" s="585"/>
      <c r="G4" s="586"/>
      <c r="H4" s="42"/>
      <c r="I4" s="11"/>
      <c r="J4" s="11"/>
      <c r="K4" s="238"/>
    </row>
    <row r="5" spans="1:11" ht="30.75" customHeight="1">
      <c r="A5" s="243"/>
      <c r="B5" s="531" t="str">
        <f>'Sottofascicolo Pagamento'!B13</f>
        <v>                                       O.C.D.P.C.  N.                                                                          –   CODICE INTERVENTO:    </v>
      </c>
      <c r="C5" s="531"/>
      <c r="D5" s="531"/>
      <c r="E5" s="531"/>
      <c r="F5" s="531"/>
      <c r="G5" s="532"/>
      <c r="H5" s="138"/>
      <c r="I5" s="155"/>
      <c r="J5" s="239"/>
      <c r="K5" s="240"/>
    </row>
    <row r="6" spans="1:11" ht="29.25" customHeight="1">
      <c r="A6" s="243"/>
      <c r="B6" s="533" t="str">
        <f>'Sottofascicolo Pagamento'!B14</f>
        <v>CONVENZIONE  REP.  N.                      DEL   </v>
      </c>
      <c r="C6" s="533"/>
      <c r="D6" s="533"/>
      <c r="E6" s="533"/>
      <c r="F6" s="533"/>
      <c r="G6" s="534"/>
      <c r="H6" s="139"/>
      <c r="I6" s="140"/>
      <c r="J6" s="141"/>
      <c r="K6" s="141"/>
    </row>
    <row r="7" spans="1:11" ht="33.75" customHeight="1">
      <c r="A7" s="244"/>
      <c r="B7" s="544" t="str">
        <f>'Sottofascicolo Pagamento'!B15:G15</f>
        <v>DETERMINA  DIRGENZIALE :  </v>
      </c>
      <c r="C7" s="544"/>
      <c r="D7" s="544"/>
      <c r="E7" s="544"/>
      <c r="F7" s="544"/>
      <c r="G7" s="545"/>
      <c r="H7" s="139"/>
      <c r="I7" s="140"/>
      <c r="J7" s="141"/>
      <c r="K7" s="141"/>
    </row>
    <row r="8" spans="1:15" ht="36" customHeight="1">
      <c r="A8" s="241"/>
      <c r="B8" s="536" t="str">
        <f>'Sottofascicolo Pagamento'!B7:C7</f>
        <v>CUP:  </v>
      </c>
      <c r="C8" s="537"/>
      <c r="D8" s="537"/>
      <c r="E8" s="538" t="str">
        <f>'Sottofascicolo Pagamento'!E7:H7</f>
        <v>CIG:   </v>
      </c>
      <c r="F8" s="539"/>
      <c r="G8" s="540"/>
      <c r="H8" s="245"/>
      <c r="I8" s="142"/>
      <c r="J8" s="142"/>
      <c r="K8" s="142"/>
      <c r="L8" s="142"/>
      <c r="M8" s="142"/>
      <c r="N8" s="142"/>
      <c r="O8" s="142"/>
    </row>
    <row r="9" spans="1:15" ht="36" customHeight="1">
      <c r="A9" s="241"/>
      <c r="B9" s="143"/>
      <c r="C9" s="144"/>
      <c r="D9" s="144"/>
      <c r="E9" s="145"/>
      <c r="F9" s="248" t="s">
        <v>115</v>
      </c>
      <c r="G9" s="247" t="s">
        <v>116</v>
      </c>
      <c r="H9" s="260" t="s">
        <v>117</v>
      </c>
      <c r="I9" s="142"/>
      <c r="J9" s="142"/>
      <c r="K9" s="142"/>
      <c r="L9" s="142"/>
      <c r="M9" s="142"/>
      <c r="N9" s="142"/>
      <c r="O9" s="142"/>
    </row>
    <row r="10" spans="1:15" ht="28.5" customHeight="1">
      <c r="A10" s="146" t="s">
        <v>2</v>
      </c>
      <c r="B10" s="568" t="s">
        <v>109</v>
      </c>
      <c r="C10" s="568"/>
      <c r="D10" s="568"/>
      <c r="E10" s="569"/>
      <c r="F10" s="252" t="str">
        <f>'Quadro economino di  progetto'!F13</f>
        <v> </v>
      </c>
      <c r="G10" s="253"/>
      <c r="H10" s="246"/>
      <c r="I10" s="147"/>
      <c r="J10" s="147"/>
      <c r="K10" s="147"/>
      <c r="L10" s="147"/>
      <c r="M10" s="147"/>
      <c r="N10" s="147"/>
      <c r="O10" s="147"/>
    </row>
    <row r="11" spans="1:13" ht="28.5" customHeight="1" thickBot="1">
      <c r="A11" s="146" t="s">
        <v>4</v>
      </c>
      <c r="B11" s="546" t="s">
        <v>180</v>
      </c>
      <c r="C11" s="546"/>
      <c r="D11" s="546"/>
      <c r="E11" s="547">
        <v>0.13613</v>
      </c>
      <c r="F11" s="252" t="e">
        <f>33.217*F10/100</f>
        <v>#VALUE!</v>
      </c>
      <c r="G11" s="251"/>
      <c r="H11" s="246"/>
      <c r="I11" s="559" t="str">
        <f>B7</f>
        <v>DETERMINA  DIRGENZIALE :  </v>
      </c>
      <c r="J11" s="560"/>
      <c r="K11" s="560"/>
      <c r="L11" s="560"/>
      <c r="M11" s="561"/>
    </row>
    <row r="12" spans="1:13" ht="25.5" customHeight="1" thickBot="1" thickTop="1">
      <c r="A12" s="146" t="s">
        <v>16</v>
      </c>
      <c r="B12" s="541" t="s">
        <v>110</v>
      </c>
      <c r="C12" s="541"/>
      <c r="D12" s="541"/>
      <c r="E12" s="542"/>
      <c r="F12" s="252" t="e">
        <f>F10-F11</f>
        <v>#VALUE!</v>
      </c>
      <c r="G12" s="251"/>
      <c r="H12" s="246"/>
      <c r="I12" s="562"/>
      <c r="J12" s="563"/>
      <c r="K12" s="563"/>
      <c r="L12" s="563"/>
      <c r="M12" s="564"/>
    </row>
    <row r="13" spans="1:13" ht="34.5" customHeight="1" thickBot="1" thickTop="1">
      <c r="A13" s="146" t="s">
        <v>18</v>
      </c>
      <c r="B13" s="541" t="s">
        <v>5</v>
      </c>
      <c r="C13" s="541"/>
      <c r="D13" s="541"/>
      <c r="E13" s="542"/>
      <c r="F13" s="259" t="str">
        <f>'Quadro economino di  progetto'!F12</f>
        <v> </v>
      </c>
      <c r="G13" s="258"/>
      <c r="H13" s="246"/>
      <c r="I13" s="562"/>
      <c r="J13" s="563"/>
      <c r="K13" s="563"/>
      <c r="L13" s="563"/>
      <c r="M13" s="564"/>
    </row>
    <row r="14" spans="1:13" ht="22.5" customHeight="1" thickTop="1">
      <c r="A14" s="255" t="s">
        <v>6</v>
      </c>
      <c r="B14" s="550" t="s">
        <v>19</v>
      </c>
      <c r="C14" s="551"/>
      <c r="D14" s="551"/>
      <c r="E14" s="552"/>
      <c r="F14" s="131" t="e">
        <f>F12+F13</f>
        <v>#VALUE!</v>
      </c>
      <c r="G14" s="250"/>
      <c r="H14" s="246"/>
      <c r="I14" s="565"/>
      <c r="J14" s="566"/>
      <c r="K14" s="566"/>
      <c r="L14" s="566"/>
      <c r="M14" s="567"/>
    </row>
    <row r="15" spans="1:8" ht="39.75" customHeight="1">
      <c r="A15" s="257" t="s">
        <v>7</v>
      </c>
      <c r="B15" s="543" t="s">
        <v>8</v>
      </c>
      <c r="C15" s="543"/>
      <c r="D15" s="543"/>
      <c r="E15" s="543"/>
      <c r="F15" s="249" t="s">
        <v>115</v>
      </c>
      <c r="G15" s="254"/>
      <c r="H15" s="254" t="s">
        <v>117</v>
      </c>
    </row>
    <row r="16" spans="1:8" ht="44.25" customHeight="1">
      <c r="A16" s="256" t="s">
        <v>7</v>
      </c>
      <c r="B16" s="535" t="s">
        <v>8</v>
      </c>
      <c r="C16" s="535"/>
      <c r="D16" s="535"/>
      <c r="E16" s="535"/>
      <c r="F16" s="53"/>
      <c r="G16" s="553">
        <f>SUM(F17:F18)</f>
        <v>0</v>
      </c>
      <c r="H16" s="261"/>
    </row>
    <row r="17" spans="1:13" ht="44.25" customHeight="1">
      <c r="A17" s="148" t="s">
        <v>88</v>
      </c>
      <c r="B17" s="546" t="s">
        <v>132</v>
      </c>
      <c r="C17" s="546"/>
      <c r="D17" s="546"/>
      <c r="E17" s="546"/>
      <c r="F17" s="54">
        <v>0</v>
      </c>
      <c r="G17" s="554"/>
      <c r="H17" s="262"/>
      <c r="I17" s="516" t="s">
        <v>10</v>
      </c>
      <c r="J17" s="517"/>
      <c r="K17" s="517"/>
      <c r="L17" s="517"/>
      <c r="M17" s="518"/>
    </row>
    <row r="18" spans="1:13" ht="37.5" customHeight="1">
      <c r="A18" s="782" t="s">
        <v>89</v>
      </c>
      <c r="B18" s="778" t="s">
        <v>181</v>
      </c>
      <c r="C18" s="783"/>
      <c r="D18" s="783"/>
      <c r="E18" s="783"/>
      <c r="F18" s="56"/>
      <c r="G18" s="554"/>
      <c r="H18" s="265"/>
      <c r="I18" s="149" t="s">
        <v>106</v>
      </c>
      <c r="J18" s="150">
        <v>0.15</v>
      </c>
      <c r="K18" s="151"/>
      <c r="L18" s="557" t="e">
        <f>I19*J18</f>
        <v>#VALUE!</v>
      </c>
      <c r="M18" s="557"/>
    </row>
    <row r="19" spans="1:13" ht="58.5" customHeight="1">
      <c r="A19" s="779" t="s">
        <v>136</v>
      </c>
      <c r="B19" s="575" t="s">
        <v>134</v>
      </c>
      <c r="C19" s="784"/>
      <c r="D19" s="784"/>
      <c r="E19" s="784"/>
      <c r="F19" s="54">
        <v>0</v>
      </c>
      <c r="G19" s="780">
        <f>SUM(F19:F26)</f>
        <v>0</v>
      </c>
      <c r="H19" s="261"/>
      <c r="I19" s="264" t="e">
        <f>F14</f>
        <v>#VALUE!</v>
      </c>
      <c r="J19" s="150"/>
      <c r="K19" s="151"/>
      <c r="L19" s="528"/>
      <c r="M19" s="529"/>
    </row>
    <row r="20" spans="1:13" ht="42" customHeight="1">
      <c r="A20" s="779" t="s">
        <v>135</v>
      </c>
      <c r="B20" s="575" t="s">
        <v>137</v>
      </c>
      <c r="C20" s="575"/>
      <c r="D20" s="575"/>
      <c r="E20" s="575"/>
      <c r="F20" s="55"/>
      <c r="G20" s="573"/>
      <c r="H20" s="266"/>
      <c r="I20" s="572" t="s">
        <v>13</v>
      </c>
      <c r="J20" s="555"/>
      <c r="K20" s="555"/>
      <c r="L20" s="555"/>
      <c r="M20" s="556"/>
    </row>
    <row r="21" spans="1:13" ht="36.75" customHeight="1">
      <c r="A21" s="779" t="s">
        <v>138</v>
      </c>
      <c r="B21" s="558" t="s">
        <v>139</v>
      </c>
      <c r="C21" s="575"/>
      <c r="D21" s="575"/>
      <c r="E21" s="575"/>
      <c r="F21" s="54">
        <v>0</v>
      </c>
      <c r="G21" s="573"/>
      <c r="H21" s="266"/>
      <c r="I21" s="525" t="s">
        <v>107</v>
      </c>
      <c r="J21" s="526"/>
      <c r="K21" s="527"/>
      <c r="L21" s="523">
        <f>F19+F20+F21+F22+F23+F24+F25</f>
        <v>0</v>
      </c>
      <c r="M21" s="524"/>
    </row>
    <row r="22" spans="1:13" ht="34.5" customHeight="1">
      <c r="A22" s="779" t="s">
        <v>140</v>
      </c>
      <c r="B22" s="558" t="s">
        <v>141</v>
      </c>
      <c r="C22" s="558"/>
      <c r="D22" s="558"/>
      <c r="E22" s="558"/>
      <c r="F22" s="54">
        <v>0</v>
      </c>
      <c r="G22" s="573"/>
      <c r="H22" s="266"/>
      <c r="I22" s="576" t="s">
        <v>14</v>
      </c>
      <c r="J22" s="577"/>
      <c r="K22" s="577"/>
      <c r="L22" s="577"/>
      <c r="M22" s="578"/>
    </row>
    <row r="23" spans="1:13" ht="41.25" customHeight="1">
      <c r="A23" s="779" t="s">
        <v>142</v>
      </c>
      <c r="B23" s="558" t="s">
        <v>143</v>
      </c>
      <c r="C23" s="558"/>
      <c r="D23" s="558"/>
      <c r="E23" s="558"/>
      <c r="F23" s="54">
        <v>0</v>
      </c>
      <c r="G23" s="573"/>
      <c r="H23" s="266"/>
      <c r="L23" s="579" t="e">
        <f>IF(L21&lt;=L18,TRUE)</f>
        <v>#VALUE!</v>
      </c>
      <c r="M23" s="580"/>
    </row>
    <row r="24" spans="1:13" ht="33" customHeight="1">
      <c r="A24" s="779" t="s">
        <v>144</v>
      </c>
      <c r="B24" s="558" t="s">
        <v>145</v>
      </c>
      <c r="C24" s="558"/>
      <c r="D24" s="558"/>
      <c r="E24" s="558"/>
      <c r="F24" s="54">
        <v>0</v>
      </c>
      <c r="G24" s="573"/>
      <c r="H24" s="266"/>
      <c r="L24" s="152"/>
      <c r="M24" s="152"/>
    </row>
    <row r="25" spans="1:13" ht="35.25" customHeight="1">
      <c r="A25" s="779" t="s">
        <v>146</v>
      </c>
      <c r="B25" s="558" t="s">
        <v>159</v>
      </c>
      <c r="C25" s="558"/>
      <c r="D25" s="558"/>
      <c r="E25" s="558"/>
      <c r="F25" s="54">
        <v>0</v>
      </c>
      <c r="G25" s="573"/>
      <c r="H25" s="266"/>
      <c r="L25" s="152"/>
      <c r="M25" s="152"/>
    </row>
    <row r="26" spans="1:13" ht="34.5" customHeight="1">
      <c r="A26" s="779" t="s">
        <v>148</v>
      </c>
      <c r="B26" s="575" t="s">
        <v>147</v>
      </c>
      <c r="C26" s="575"/>
      <c r="D26" s="575"/>
      <c r="E26" s="575"/>
      <c r="F26" s="55" t="str">
        <f>'Quadro economino di  progetto'!F25</f>
        <v> </v>
      </c>
      <c r="G26" s="573"/>
      <c r="H26" s="266"/>
      <c r="L26" s="152"/>
      <c r="M26" s="152"/>
    </row>
    <row r="27" spans="1:13" ht="34.5" customHeight="1">
      <c r="A27" s="779" t="s">
        <v>90</v>
      </c>
      <c r="B27" s="558" t="s">
        <v>149</v>
      </c>
      <c r="C27" s="558"/>
      <c r="D27" s="558"/>
      <c r="E27" s="558"/>
      <c r="F27" s="54">
        <v>0</v>
      </c>
      <c r="G27" s="780" t="e">
        <f>SUM(F27:F36)</f>
        <v>#VALUE!</v>
      </c>
      <c r="H27" s="263"/>
      <c r="I27" s="516" t="s">
        <v>103</v>
      </c>
      <c r="J27" s="517"/>
      <c r="K27" s="517"/>
      <c r="L27" s="517"/>
      <c r="M27" s="518"/>
    </row>
    <row r="28" spans="1:13" ht="36.75" customHeight="1">
      <c r="A28" s="779" t="s">
        <v>91</v>
      </c>
      <c r="B28" s="520" t="s">
        <v>150</v>
      </c>
      <c r="C28" s="520"/>
      <c r="D28" s="520"/>
      <c r="E28" s="520"/>
      <c r="F28" s="54">
        <v>0</v>
      </c>
      <c r="G28" s="573"/>
      <c r="H28" s="263"/>
      <c r="I28" s="160" t="e">
        <f>I19</f>
        <v>#VALUE!</v>
      </c>
      <c r="J28" s="267">
        <v>0.05</v>
      </c>
      <c r="K28" s="161"/>
      <c r="L28" s="570" t="e">
        <f>I28*J28</f>
        <v>#VALUE!</v>
      </c>
      <c r="M28" s="571"/>
    </row>
    <row r="29" spans="1:13" ht="30.75" customHeight="1">
      <c r="A29" s="779" t="s">
        <v>92</v>
      </c>
      <c r="B29" s="519" t="s">
        <v>151</v>
      </c>
      <c r="C29" s="519"/>
      <c r="D29" s="519"/>
      <c r="E29" s="519"/>
      <c r="F29" s="54">
        <v>0</v>
      </c>
      <c r="G29" s="573"/>
      <c r="H29" s="263"/>
      <c r="I29" s="758" t="s">
        <v>13</v>
      </c>
      <c r="J29" s="758"/>
      <c r="K29" s="758"/>
      <c r="L29" s="758"/>
      <c r="M29" s="758"/>
    </row>
    <row r="30" spans="1:13" ht="39.75" customHeight="1">
      <c r="A30" s="779" t="s">
        <v>93</v>
      </c>
      <c r="B30" s="519" t="s">
        <v>163</v>
      </c>
      <c r="C30" s="519"/>
      <c r="D30" s="519"/>
      <c r="E30" s="519"/>
      <c r="F30" s="54">
        <v>0</v>
      </c>
      <c r="G30" s="573"/>
      <c r="H30" s="263"/>
      <c r="I30" s="759"/>
      <c r="J30" s="760"/>
      <c r="K30" s="760"/>
      <c r="L30" s="760"/>
      <c r="M30" s="761"/>
    </row>
    <row r="31" spans="1:13" ht="45" customHeight="1">
      <c r="A31" s="779" t="s">
        <v>94</v>
      </c>
      <c r="B31" s="519" t="s">
        <v>153</v>
      </c>
      <c r="C31" s="519"/>
      <c r="D31" s="519"/>
      <c r="E31" s="519"/>
      <c r="F31" s="54">
        <v>0</v>
      </c>
      <c r="G31" s="573"/>
      <c r="H31" s="263"/>
      <c r="I31" s="755" t="s">
        <v>108</v>
      </c>
      <c r="J31" s="756"/>
      <c r="K31" s="757" t="s">
        <v>161</v>
      </c>
      <c r="L31" s="762">
        <f>F18</f>
        <v>0</v>
      </c>
      <c r="M31" s="762"/>
    </row>
    <row r="32" spans="1:13" ht="31.5" customHeight="1">
      <c r="A32" s="779" t="s">
        <v>95</v>
      </c>
      <c r="B32" s="519" t="s">
        <v>154</v>
      </c>
      <c r="C32" s="519"/>
      <c r="D32" s="519"/>
      <c r="E32" s="519"/>
      <c r="F32" s="54">
        <v>0</v>
      </c>
      <c r="G32" s="573"/>
      <c r="H32" s="269"/>
      <c r="I32" s="514" t="s">
        <v>186</v>
      </c>
      <c r="J32" s="515"/>
      <c r="K32" s="515"/>
      <c r="L32" s="515"/>
      <c r="M32" s="268" t="e">
        <f>L31-L28</f>
        <v>#VALUE!</v>
      </c>
    </row>
    <row r="33" spans="1:13" ht="27" customHeight="1">
      <c r="A33" s="779" t="s">
        <v>96</v>
      </c>
      <c r="B33" s="519" t="s">
        <v>155</v>
      </c>
      <c r="C33" s="519"/>
      <c r="D33" s="519"/>
      <c r="E33" s="519"/>
      <c r="F33" s="54">
        <v>0</v>
      </c>
      <c r="G33" s="573"/>
      <c r="H33" s="259"/>
      <c r="I33" s="530" t="s">
        <v>62</v>
      </c>
      <c r="J33" s="530"/>
      <c r="K33" s="530"/>
      <c r="L33" s="530"/>
      <c r="M33" s="530"/>
    </row>
    <row r="34" spans="1:13" ht="24.75" customHeight="1">
      <c r="A34" s="779" t="s">
        <v>158</v>
      </c>
      <c r="B34" s="519" t="s">
        <v>157</v>
      </c>
      <c r="C34" s="519"/>
      <c r="D34" s="519"/>
      <c r="E34" s="519"/>
      <c r="F34" s="54">
        <v>0</v>
      </c>
      <c r="G34" s="573"/>
      <c r="H34" s="259"/>
      <c r="L34" s="763" t="e">
        <f>IF(L31&lt;=L28,TRUE)</f>
        <v>#VALUE!</v>
      </c>
      <c r="M34" s="763"/>
    </row>
    <row r="35" spans="1:13" ht="33" customHeight="1">
      <c r="A35" s="779" t="s">
        <v>164</v>
      </c>
      <c r="B35" s="519" t="s">
        <v>165</v>
      </c>
      <c r="C35" s="519"/>
      <c r="D35" s="519"/>
      <c r="E35" s="519"/>
      <c r="F35" s="54">
        <v>0</v>
      </c>
      <c r="G35" s="573"/>
      <c r="H35" s="259"/>
      <c r="L35" s="153"/>
      <c r="M35" s="153"/>
    </row>
    <row r="36" spans="1:13" ht="27" customHeight="1">
      <c r="A36" s="779" t="s">
        <v>166</v>
      </c>
      <c r="B36" s="558" t="s">
        <v>188</v>
      </c>
      <c r="C36" s="558"/>
      <c r="D36" s="558"/>
      <c r="E36" s="558"/>
      <c r="F36" s="54" t="e">
        <f>F14*22%</f>
        <v>#VALUE!</v>
      </c>
      <c r="G36" s="781"/>
      <c r="H36" s="259"/>
      <c r="L36" s="153"/>
      <c r="M36" s="153"/>
    </row>
    <row r="37" spans="1:13" ht="50.25" customHeight="1">
      <c r="A37" s="777" t="s">
        <v>177</v>
      </c>
      <c r="B37" s="521" t="s">
        <v>182</v>
      </c>
      <c r="C37" s="521"/>
      <c r="D37" s="521"/>
      <c r="E37" s="521"/>
      <c r="F37" s="246"/>
      <c r="G37" s="246" t="e">
        <f>G27+G19+G16</f>
        <v>#VALUE!</v>
      </c>
      <c r="H37" s="270"/>
      <c r="L37" s="153"/>
      <c r="M37" s="153"/>
    </row>
    <row r="38" spans="1:15" ht="30.75" customHeight="1">
      <c r="A38" s="777" t="s">
        <v>183</v>
      </c>
      <c r="B38" s="521" t="s">
        <v>167</v>
      </c>
      <c r="C38" s="521"/>
      <c r="D38" s="521"/>
      <c r="E38" s="522"/>
      <c r="F38" s="274"/>
      <c r="G38" s="131" t="e">
        <f>G40-G37-F14</f>
        <v>#VALUE!</v>
      </c>
      <c r="H38" s="271"/>
      <c r="I38" s="154"/>
      <c r="J38" s="154"/>
      <c r="K38" s="154"/>
      <c r="L38" s="154"/>
      <c r="M38" s="155"/>
      <c r="N38" s="154"/>
      <c r="O38" s="154"/>
    </row>
    <row r="39" spans="1:15" ht="30.75" customHeight="1">
      <c r="A39" s="777" t="s">
        <v>184</v>
      </c>
      <c r="B39" s="521" t="s">
        <v>189</v>
      </c>
      <c r="C39" s="521"/>
      <c r="D39" s="521"/>
      <c r="E39" s="522"/>
      <c r="F39" s="275"/>
      <c r="G39" s="132" t="e">
        <f>G37+G38</f>
        <v>#VALUE!</v>
      </c>
      <c r="H39" s="272"/>
      <c r="I39" s="154"/>
      <c r="J39" s="154"/>
      <c r="K39" s="154"/>
      <c r="L39" s="154"/>
      <c r="M39" s="155"/>
      <c r="N39" s="154"/>
      <c r="O39" s="154"/>
    </row>
    <row r="40" spans="1:8" ht="33" customHeight="1">
      <c r="A40" s="776" t="s">
        <v>185</v>
      </c>
      <c r="B40" s="521" t="s">
        <v>168</v>
      </c>
      <c r="C40" s="521"/>
      <c r="D40" s="521"/>
      <c r="E40" s="521"/>
      <c r="F40" s="276"/>
      <c r="G40" s="273"/>
      <c r="H40" s="205"/>
    </row>
    <row r="41" spans="1:13" ht="27" customHeight="1">
      <c r="A41" s="156"/>
      <c r="B41" s="57"/>
      <c r="C41" s="57"/>
      <c r="D41" s="57"/>
      <c r="E41" s="57"/>
      <c r="F41" s="52"/>
      <c r="G41" s="157"/>
      <c r="H41" s="98"/>
      <c r="I41" s="764" t="s">
        <v>147</v>
      </c>
      <c r="J41" s="764"/>
      <c r="K41" s="764"/>
      <c r="L41" s="764"/>
      <c r="M41" s="765"/>
    </row>
    <row r="42" spans="6:13" ht="6.75" customHeight="1">
      <c r="F42" s="40"/>
      <c r="I42" s="765"/>
      <c r="J42" s="765"/>
      <c r="K42" s="765"/>
      <c r="L42" s="765"/>
      <c r="M42" s="765"/>
    </row>
    <row r="43" spans="1:13" ht="18.75">
      <c r="A43" s="159"/>
      <c r="B43" s="11"/>
      <c r="C43" s="11"/>
      <c r="D43" s="11"/>
      <c r="E43" s="156"/>
      <c r="F43" s="11"/>
      <c r="G43" s="98"/>
      <c r="H43" s="11"/>
      <c r="I43" s="766" t="s">
        <v>102</v>
      </c>
      <c r="J43" s="766"/>
      <c r="K43" s="766"/>
      <c r="L43" s="766"/>
      <c r="M43" s="766"/>
    </row>
    <row r="44" spans="1:13" ht="18.75">
      <c r="A44" s="159"/>
      <c r="B44" s="548"/>
      <c r="C44" s="549"/>
      <c r="D44" s="549"/>
      <c r="E44" s="155"/>
      <c r="F44" s="155"/>
      <c r="G44" s="155"/>
      <c r="H44" s="155"/>
      <c r="I44" s="767" t="e">
        <f>'Quadro economino di  progetto'!F14</f>
        <v>#VALUE!</v>
      </c>
      <c r="J44" s="150">
        <v>0.02</v>
      </c>
      <c r="K44" s="151"/>
      <c r="L44" s="768" t="e">
        <f>I44*J44</f>
        <v>#VALUE!</v>
      </c>
      <c r="M44" s="768"/>
    </row>
    <row r="45" spans="1:13" ht="18.75">
      <c r="A45" s="159"/>
      <c r="B45" s="574"/>
      <c r="C45" s="574"/>
      <c r="D45" s="574"/>
      <c r="E45" s="45"/>
      <c r="F45" s="45"/>
      <c r="G45" s="45"/>
      <c r="H45" s="45"/>
      <c r="I45" s="769" t="s">
        <v>101</v>
      </c>
      <c r="J45" s="769"/>
      <c r="K45" s="769"/>
      <c r="L45" s="769"/>
      <c r="M45" s="769"/>
    </row>
    <row r="46" spans="1:13" ht="18.75">
      <c r="A46" s="159"/>
      <c r="B46" s="11"/>
      <c r="C46" s="11"/>
      <c r="D46" s="11"/>
      <c r="E46" s="11"/>
      <c r="F46" s="51"/>
      <c r="G46" s="51"/>
      <c r="H46" s="11"/>
      <c r="I46" s="770" t="s">
        <v>108</v>
      </c>
      <c r="J46" s="771"/>
      <c r="K46" s="772" t="s">
        <v>162</v>
      </c>
      <c r="L46" s="773" t="str">
        <f>F26</f>
        <v> </v>
      </c>
      <c r="M46" s="773"/>
    </row>
    <row r="47" spans="1:13" ht="18.75">
      <c r="A47" s="159"/>
      <c r="B47" s="11"/>
      <c r="C47" s="11"/>
      <c r="D47" s="11"/>
      <c r="E47" s="11"/>
      <c r="F47" s="52"/>
      <c r="G47" s="51"/>
      <c r="H47" s="11"/>
      <c r="I47" s="774" t="s">
        <v>100</v>
      </c>
      <c r="J47" s="774"/>
      <c r="K47" s="774"/>
      <c r="L47" s="774"/>
      <c r="M47" s="774"/>
    </row>
    <row r="48" spans="7:13" ht="18.75">
      <c r="G48" s="40"/>
      <c r="L48" s="775" t="e">
        <f>IF(L46&lt;=L44,TRUE)</f>
        <v>#VALUE!</v>
      </c>
      <c r="M48" s="775"/>
    </row>
    <row r="49" ht="18.75"/>
  </sheetData>
  <sheetProtection selectLockedCells="1" selectUnlockedCells="1"/>
  <mergeCells count="70">
    <mergeCell ref="B20:E20"/>
    <mergeCell ref="B32:E32"/>
    <mergeCell ref="I22:M22"/>
    <mergeCell ref="L23:M23"/>
    <mergeCell ref="B1:G1"/>
    <mergeCell ref="B2:G3"/>
    <mergeCell ref="B4:G4"/>
    <mergeCell ref="B21:E21"/>
    <mergeCell ref="B22:E22"/>
    <mergeCell ref="I30:M30"/>
    <mergeCell ref="B10:E10"/>
    <mergeCell ref="B17:E17"/>
    <mergeCell ref="B18:E18"/>
    <mergeCell ref="L28:M28"/>
    <mergeCell ref="I20:M20"/>
    <mergeCell ref="G19:G26"/>
    <mergeCell ref="B24:E24"/>
    <mergeCell ref="B25:E25"/>
    <mergeCell ref="B26:E26"/>
    <mergeCell ref="B27:E27"/>
    <mergeCell ref="B14:E14"/>
    <mergeCell ref="G16:G18"/>
    <mergeCell ref="B31:E31"/>
    <mergeCell ref="I29:M29"/>
    <mergeCell ref="I17:M17"/>
    <mergeCell ref="L18:M18"/>
    <mergeCell ref="B30:E30"/>
    <mergeCell ref="B23:E23"/>
    <mergeCell ref="B19:E19"/>
    <mergeCell ref="I11:M14"/>
    <mergeCell ref="B5:G5"/>
    <mergeCell ref="B6:G6"/>
    <mergeCell ref="B16:E16"/>
    <mergeCell ref="B8:D8"/>
    <mergeCell ref="E8:G8"/>
    <mergeCell ref="B12:E12"/>
    <mergeCell ref="B15:E15"/>
    <mergeCell ref="B7:G7"/>
    <mergeCell ref="B11:E11"/>
    <mergeCell ref="B13:E13"/>
    <mergeCell ref="L21:M21"/>
    <mergeCell ref="I21:K21"/>
    <mergeCell ref="L19:M19"/>
    <mergeCell ref="I47:M47"/>
    <mergeCell ref="L48:M48"/>
    <mergeCell ref="L31:M31"/>
    <mergeCell ref="I33:M33"/>
    <mergeCell ref="L34:M34"/>
    <mergeCell ref="I41:M42"/>
    <mergeCell ref="I43:M43"/>
    <mergeCell ref="L44:M44"/>
    <mergeCell ref="I45:M45"/>
    <mergeCell ref="L46:M46"/>
    <mergeCell ref="B37:E37"/>
    <mergeCell ref="B38:E38"/>
    <mergeCell ref="B39:E39"/>
    <mergeCell ref="B40:E40"/>
    <mergeCell ref="B44:D44"/>
    <mergeCell ref="I46:J46"/>
    <mergeCell ref="B45:D45"/>
    <mergeCell ref="I32:L32"/>
    <mergeCell ref="I27:M27"/>
    <mergeCell ref="B34:E34"/>
    <mergeCell ref="B35:E35"/>
    <mergeCell ref="B36:E36"/>
    <mergeCell ref="B28:E28"/>
    <mergeCell ref="I31:J31"/>
    <mergeCell ref="G27:G36"/>
    <mergeCell ref="B33:E33"/>
    <mergeCell ref="B29:E29"/>
  </mergeCells>
  <printOptions/>
  <pageMargins left="0" right="0.35433070866141736" top="0.2362204724409449" bottom="0.2362204724409449" header="0.5118110236220472" footer="0.5118110236220472"/>
  <pageSetup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31"/>
  <sheetViews>
    <sheetView zoomScale="70" zoomScaleNormal="70" zoomScalePageLayoutView="0" workbookViewId="0" topLeftCell="A28">
      <selection activeCell="B1" sqref="B1:J9"/>
    </sheetView>
  </sheetViews>
  <sheetFormatPr defaultColWidth="9.140625" defaultRowHeight="14.25" customHeight="1"/>
  <cols>
    <col min="1" max="1" width="8.421875" style="14" customWidth="1"/>
    <col min="2" max="2" width="9.140625" style="14" customWidth="1"/>
    <col min="3" max="3" width="11.28125" style="14" customWidth="1"/>
    <col min="4" max="4" width="13.421875" style="14" customWidth="1"/>
    <col min="5" max="5" width="44.28125" style="14" customWidth="1"/>
    <col min="6" max="6" width="22.00390625" style="14" customWidth="1"/>
    <col min="7" max="7" width="28.28125" style="14" customWidth="1"/>
    <col min="8" max="8" width="18.28125" style="14" customWidth="1"/>
    <col min="9" max="9" width="19.57421875" style="14" customWidth="1"/>
    <col min="10" max="10" width="15.8515625" style="14" customWidth="1"/>
    <col min="11" max="11" width="16.421875" style="14" hidden="1" customWidth="1"/>
    <col min="12" max="12" width="15.28125" style="14" customWidth="1"/>
    <col min="13" max="13" width="17.7109375" style="71" customWidth="1"/>
    <col min="14" max="15" width="18.421875" style="71" customWidth="1"/>
    <col min="16" max="16" width="21.421875" style="71" customWidth="1"/>
    <col min="17" max="17" width="17.57421875" style="71" customWidth="1"/>
    <col min="18" max="18" width="15.7109375" style="71" customWidth="1"/>
    <col min="19" max="19" width="17.140625" style="71" customWidth="1"/>
    <col min="20" max="20" width="17.8515625" style="71" customWidth="1"/>
    <col min="21" max="21" width="16.7109375" style="71" customWidth="1"/>
    <col min="22" max="22" width="14.7109375" style="71" customWidth="1"/>
    <col min="23" max="23" width="15.7109375" style="71" customWidth="1"/>
    <col min="24" max="25" width="14.57421875" style="71" customWidth="1"/>
    <col min="26" max="26" width="20.8515625" style="59" customWidth="1"/>
    <col min="27" max="27" width="25.00390625" style="60" customWidth="1"/>
    <col min="28" max="28" width="12.7109375" style="24" customWidth="1"/>
    <col min="29" max="91" width="9.140625" style="24" customWidth="1"/>
    <col min="92" max="16384" width="9.140625" style="14" customWidth="1"/>
  </cols>
  <sheetData>
    <row r="1" spans="1:25" ht="38.25" customHeight="1">
      <c r="A1" s="621"/>
      <c r="B1" s="796"/>
      <c r="C1" s="626" t="s">
        <v>127</v>
      </c>
      <c r="D1" s="626"/>
      <c r="E1" s="626"/>
      <c r="F1" s="626"/>
      <c r="G1" s="626"/>
      <c r="H1" s="626"/>
      <c r="I1" s="626"/>
      <c r="J1" s="626"/>
      <c r="K1" s="619" t="s">
        <v>37</v>
      </c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20"/>
      <c r="X1" s="290"/>
      <c r="Y1" s="289"/>
    </row>
    <row r="2" spans="1:27" ht="17.25" customHeight="1">
      <c r="A2" s="621"/>
      <c r="B2" s="797"/>
      <c r="C2" s="622" t="str">
        <f>'Sottofascicolo Pagamento'!B9</f>
        <v>TITOLO PROGETTO:</v>
      </c>
      <c r="D2" s="622"/>
      <c r="E2" s="622"/>
      <c r="F2" s="622"/>
      <c r="G2" s="622"/>
      <c r="H2" s="622"/>
      <c r="I2" s="622"/>
      <c r="J2" s="622"/>
      <c r="K2" s="624"/>
      <c r="L2" s="610"/>
      <c r="M2" s="610" t="s">
        <v>193</v>
      </c>
      <c r="N2" s="610" t="s">
        <v>194</v>
      </c>
      <c r="O2" s="610" t="s">
        <v>198</v>
      </c>
      <c r="P2" s="610" t="s">
        <v>201</v>
      </c>
      <c r="Q2" s="610"/>
      <c r="R2" s="610"/>
      <c r="S2" s="610"/>
      <c r="T2" s="610"/>
      <c r="U2" s="610"/>
      <c r="V2" s="610"/>
      <c r="W2" s="610"/>
      <c r="X2" s="610"/>
      <c r="Y2" s="610"/>
      <c r="Z2" s="181"/>
      <c r="AA2" s="182"/>
    </row>
    <row r="3" spans="1:27" ht="20.25" customHeight="1">
      <c r="A3" s="621"/>
      <c r="B3" s="797"/>
      <c r="C3" s="623"/>
      <c r="D3" s="623"/>
      <c r="E3" s="623"/>
      <c r="F3" s="623"/>
      <c r="G3" s="623"/>
      <c r="H3" s="623"/>
      <c r="I3" s="623"/>
      <c r="J3" s="623"/>
      <c r="K3" s="624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181"/>
      <c r="AA3" s="182"/>
    </row>
    <row r="4" spans="1:27" ht="24.75" customHeight="1">
      <c r="A4" s="621"/>
      <c r="B4" s="797"/>
      <c r="C4" s="621" t="s">
        <v>187</v>
      </c>
      <c r="D4" s="621"/>
      <c r="E4" s="621"/>
      <c r="F4" s="621"/>
      <c r="G4" s="621"/>
      <c r="H4" s="621"/>
      <c r="I4" s="621"/>
      <c r="J4" s="621"/>
      <c r="K4" s="624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181"/>
      <c r="AA4" s="182"/>
    </row>
    <row r="5" spans="1:27" ht="21.75" customHeight="1">
      <c r="A5" s="621"/>
      <c r="B5" s="797"/>
      <c r="C5" s="621" t="str">
        <f>'Sottofascicolo Pagamento'!B13</f>
        <v>                                       O.C.D.P.C.  N.                                                                          –   CODICE INTERVENTO:    </v>
      </c>
      <c r="D5" s="621"/>
      <c r="E5" s="621"/>
      <c r="F5" s="621"/>
      <c r="G5" s="621"/>
      <c r="H5" s="621"/>
      <c r="I5" s="621"/>
      <c r="J5" s="621"/>
      <c r="K5" s="624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181"/>
      <c r="AA5" s="182"/>
    </row>
    <row r="6" spans="1:27" ht="29.25" customHeight="1">
      <c r="A6" s="621"/>
      <c r="B6" s="797"/>
      <c r="C6" s="627" t="str">
        <f>'Sottofascicolo Pagamento'!B14</f>
        <v>CONVENZIONE  REP.  N.                      DEL   </v>
      </c>
      <c r="D6" s="627"/>
      <c r="E6" s="627"/>
      <c r="F6" s="627"/>
      <c r="G6" s="627"/>
      <c r="H6" s="627"/>
      <c r="I6" s="627"/>
      <c r="J6" s="627"/>
      <c r="K6" s="624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181"/>
      <c r="AA6" s="182"/>
    </row>
    <row r="7" spans="1:27" ht="40.5" customHeight="1">
      <c r="A7" s="621"/>
      <c r="B7" s="797"/>
      <c r="C7" s="795" t="s">
        <v>216</v>
      </c>
      <c r="D7" s="795"/>
      <c r="E7" s="795"/>
      <c r="F7" s="795"/>
      <c r="G7" s="795"/>
      <c r="H7" s="795"/>
      <c r="I7" s="795"/>
      <c r="J7" s="795"/>
      <c r="K7" s="624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11"/>
      <c r="Z7" s="181"/>
      <c r="AA7" s="182"/>
    </row>
    <row r="8" spans="1:27" ht="14.25" customHeight="1">
      <c r="A8" s="621"/>
      <c r="B8" s="797"/>
      <c r="C8" s="793"/>
      <c r="D8" s="615"/>
      <c r="E8" s="615"/>
      <c r="F8" s="615"/>
      <c r="G8" s="615"/>
      <c r="H8" s="615"/>
      <c r="I8" s="615"/>
      <c r="J8" s="616"/>
      <c r="K8" s="624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611"/>
      <c r="Y8" s="611"/>
      <c r="Z8" s="181"/>
      <c r="AA8" s="182"/>
    </row>
    <row r="9" spans="1:27" ht="14.25" customHeight="1">
      <c r="A9" s="621"/>
      <c r="B9" s="798"/>
      <c r="C9" s="794"/>
      <c r="D9" s="617"/>
      <c r="E9" s="617"/>
      <c r="F9" s="617"/>
      <c r="G9" s="617"/>
      <c r="H9" s="617"/>
      <c r="I9" s="617"/>
      <c r="J9" s="618"/>
      <c r="K9" s="624"/>
      <c r="L9" s="611"/>
      <c r="M9" s="611"/>
      <c r="N9" s="611"/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11"/>
      <c r="Z9" s="181"/>
      <c r="AA9" s="182"/>
    </row>
    <row r="10" spans="1:27" ht="27.75" customHeight="1">
      <c r="A10" s="621"/>
      <c r="B10" s="613" t="str">
        <f>'Sottofascicolo Pagamento'!B7:C7</f>
        <v>CUP:  </v>
      </c>
      <c r="C10" s="614"/>
      <c r="D10" s="614"/>
      <c r="E10" s="614" t="str">
        <f>'Sottofascicolo Pagamento'!E7:H7</f>
        <v>CIG:   </v>
      </c>
      <c r="F10" s="614"/>
      <c r="G10" s="614"/>
      <c r="H10" s="278"/>
      <c r="I10" s="278"/>
      <c r="J10" s="279"/>
      <c r="K10" s="624"/>
      <c r="L10" s="611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11"/>
      <c r="Z10" s="181"/>
      <c r="AA10" s="182"/>
    </row>
    <row r="11" spans="1:27" ht="19.5" customHeight="1" thickBot="1">
      <c r="A11" s="621"/>
      <c r="B11" s="799"/>
      <c r="C11" s="800"/>
      <c r="D11" s="800"/>
      <c r="E11" s="800"/>
      <c r="F11" s="800"/>
      <c r="G11" s="800"/>
      <c r="H11" s="800"/>
      <c r="I11" s="800"/>
      <c r="J11" s="801"/>
      <c r="K11" s="625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181"/>
      <c r="AA11" s="182"/>
    </row>
    <row r="12" spans="1:27" ht="27" customHeight="1">
      <c r="A12" s="621"/>
      <c r="B12" s="643" t="s">
        <v>20</v>
      </c>
      <c r="C12" s="643"/>
      <c r="D12" s="643"/>
      <c r="E12" s="643"/>
      <c r="F12" s="643"/>
      <c r="G12" s="643"/>
      <c r="H12" s="281"/>
      <c r="I12" s="281"/>
      <c r="J12" s="282"/>
      <c r="K12" s="803"/>
      <c r="L12" s="808"/>
      <c r="M12" s="287" t="s">
        <v>191</v>
      </c>
      <c r="N12" s="287" t="s">
        <v>195</v>
      </c>
      <c r="O12" s="287" t="s">
        <v>199</v>
      </c>
      <c r="P12" s="287" t="s">
        <v>202</v>
      </c>
      <c r="Q12" s="287"/>
      <c r="R12" s="287"/>
      <c r="S12" s="287"/>
      <c r="T12" s="287"/>
      <c r="U12" s="287"/>
      <c r="V12" s="287"/>
      <c r="W12" s="287"/>
      <c r="X12" s="287"/>
      <c r="Y12" s="288"/>
      <c r="Z12" s="609" t="s">
        <v>21</v>
      </c>
      <c r="AA12" s="612" t="s">
        <v>22</v>
      </c>
    </row>
    <row r="13" spans="1:27" ht="36" customHeight="1" thickBot="1">
      <c r="A13" s="621"/>
      <c r="B13" s="643" t="s">
        <v>23</v>
      </c>
      <c r="C13" s="643"/>
      <c r="D13" s="643"/>
      <c r="E13" s="643"/>
      <c r="F13" s="643"/>
      <c r="G13" s="643"/>
      <c r="H13" s="281"/>
      <c r="I13" s="281"/>
      <c r="J13" s="282"/>
      <c r="K13" s="804"/>
      <c r="L13" s="297"/>
      <c r="M13" s="292">
        <v>44169</v>
      </c>
      <c r="N13" s="292">
        <v>44336</v>
      </c>
      <c r="O13" s="292">
        <v>44364</v>
      </c>
      <c r="P13" s="292">
        <v>44368</v>
      </c>
      <c r="Q13" s="292"/>
      <c r="R13" s="292"/>
      <c r="S13" s="292"/>
      <c r="T13" s="292"/>
      <c r="U13" s="292"/>
      <c r="V13" s="292"/>
      <c r="W13" s="292"/>
      <c r="X13" s="292"/>
      <c r="Y13" s="293"/>
      <c r="Z13" s="609"/>
      <c r="AA13" s="612"/>
    </row>
    <row r="14" spans="1:91" s="62" customFormat="1" ht="32.25" customHeight="1" thickBot="1">
      <c r="A14" s="621"/>
      <c r="B14" s="802" t="s">
        <v>24</v>
      </c>
      <c r="C14" s="802"/>
      <c r="D14" s="802"/>
      <c r="E14" s="802"/>
      <c r="F14" s="802"/>
      <c r="G14" s="802"/>
      <c r="H14" s="283"/>
      <c r="I14" s="283"/>
      <c r="J14" s="284"/>
      <c r="K14" s="291"/>
      <c r="L14" s="294"/>
      <c r="M14" s="294" t="s">
        <v>192</v>
      </c>
      <c r="N14" s="294" t="s">
        <v>197</v>
      </c>
      <c r="O14" s="294" t="s">
        <v>200</v>
      </c>
      <c r="P14" s="294" t="s">
        <v>203</v>
      </c>
      <c r="Q14" s="294"/>
      <c r="R14" s="294"/>
      <c r="S14" s="294"/>
      <c r="T14" s="294"/>
      <c r="U14" s="295"/>
      <c r="V14" s="294"/>
      <c r="W14" s="294"/>
      <c r="X14" s="294"/>
      <c r="Y14" s="294"/>
      <c r="Z14" s="299"/>
      <c r="AA14" s="302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</row>
    <row r="15" spans="1:33" ht="26.25" customHeight="1" thickBot="1">
      <c r="A15" s="621"/>
      <c r="B15" s="643" t="s">
        <v>113</v>
      </c>
      <c r="C15" s="643"/>
      <c r="D15" s="643"/>
      <c r="E15" s="643"/>
      <c r="F15" s="643"/>
      <c r="G15" s="643"/>
      <c r="H15" s="285"/>
      <c r="I15" s="285"/>
      <c r="J15" s="286"/>
      <c r="K15" s="296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8"/>
      <c r="Y15" s="298"/>
      <c r="Z15" s="300"/>
      <c r="AA15" s="301"/>
      <c r="AB15" s="63"/>
      <c r="AC15" s="63"/>
      <c r="AD15" s="63"/>
      <c r="AE15" s="63"/>
      <c r="AF15" s="63"/>
      <c r="AG15" s="63"/>
    </row>
    <row r="16" spans="1:33" ht="35.25" customHeight="1">
      <c r="A16" s="280"/>
      <c r="B16" s="46"/>
      <c r="C16" s="47"/>
      <c r="D16" s="47"/>
      <c r="E16" s="48"/>
      <c r="F16" s="356" t="s">
        <v>115</v>
      </c>
      <c r="G16" s="357" t="s">
        <v>114</v>
      </c>
      <c r="H16" s="592" t="s">
        <v>53</v>
      </c>
      <c r="I16" s="593"/>
      <c r="J16" s="594"/>
      <c r="K16" s="805"/>
      <c r="L16" s="186"/>
      <c r="M16" s="183"/>
      <c r="N16" s="184"/>
      <c r="O16" s="184"/>
      <c r="P16" s="183"/>
      <c r="Q16" s="183"/>
      <c r="R16" s="183"/>
      <c r="S16" s="183"/>
      <c r="T16" s="183"/>
      <c r="U16" s="183"/>
      <c r="V16" s="183"/>
      <c r="W16" s="183"/>
      <c r="X16" s="183"/>
      <c r="Y16" s="185"/>
      <c r="Z16" s="303"/>
      <c r="AA16" s="301"/>
      <c r="AB16" s="64"/>
      <c r="AC16" s="64"/>
      <c r="AD16" s="64"/>
      <c r="AE16" s="64"/>
      <c r="AF16" s="64"/>
      <c r="AG16" s="64"/>
    </row>
    <row r="17" spans="1:33" ht="21" customHeight="1">
      <c r="A17" s="65" t="s">
        <v>2</v>
      </c>
      <c r="B17" s="633" t="s">
        <v>109</v>
      </c>
      <c r="C17" s="633"/>
      <c r="D17" s="633"/>
      <c r="E17" s="634"/>
      <c r="F17" s="355" t="str">
        <f>'Qradro econ. gara'!F10</f>
        <v> </v>
      </c>
      <c r="G17" s="354">
        <v>0</v>
      </c>
      <c r="H17" s="595"/>
      <c r="I17" s="596"/>
      <c r="J17" s="597"/>
      <c r="K17" s="806"/>
      <c r="L17" s="188"/>
      <c r="M17" s="186"/>
      <c r="N17" s="187"/>
      <c r="O17" s="187"/>
      <c r="P17" s="188"/>
      <c r="Q17" s="188"/>
      <c r="R17" s="186"/>
      <c r="S17" s="186"/>
      <c r="T17" s="186"/>
      <c r="U17" s="186"/>
      <c r="V17" s="186"/>
      <c r="W17" s="186"/>
      <c r="X17" s="186"/>
      <c r="Y17" s="189"/>
      <c r="Z17" s="303"/>
      <c r="AA17" s="301"/>
      <c r="AB17" s="64"/>
      <c r="AC17" s="64"/>
      <c r="AD17" s="64"/>
      <c r="AE17" s="64"/>
      <c r="AF17" s="64"/>
      <c r="AG17" s="64"/>
    </row>
    <row r="18" spans="1:33" ht="21" customHeight="1">
      <c r="A18" s="65" t="s">
        <v>4</v>
      </c>
      <c r="B18" s="406" t="s">
        <v>180</v>
      </c>
      <c r="C18" s="406"/>
      <c r="D18" s="406"/>
      <c r="E18" s="440">
        <v>0.13613</v>
      </c>
      <c r="F18" s="361" t="e">
        <f>33.217*F17/100</f>
        <v>#VALUE!</v>
      </c>
      <c r="G18" s="355">
        <v>0</v>
      </c>
      <c r="H18" s="595"/>
      <c r="I18" s="596"/>
      <c r="J18" s="597"/>
      <c r="K18" s="807"/>
      <c r="L18" s="190"/>
      <c r="M18" s="186"/>
      <c r="N18" s="187"/>
      <c r="O18" s="187"/>
      <c r="P18" s="190"/>
      <c r="Q18" s="190"/>
      <c r="R18" s="186"/>
      <c r="S18" s="186"/>
      <c r="T18" s="186"/>
      <c r="U18" s="186"/>
      <c r="V18" s="186"/>
      <c r="W18" s="186"/>
      <c r="X18" s="186"/>
      <c r="Y18" s="189"/>
      <c r="Z18" s="303"/>
      <c r="AA18" s="301"/>
      <c r="AB18" s="63"/>
      <c r="AC18" s="63"/>
      <c r="AD18" s="63"/>
      <c r="AE18" s="63"/>
      <c r="AF18" s="63"/>
      <c r="AG18" s="63"/>
    </row>
    <row r="19" spans="1:33" ht="21" customHeight="1">
      <c r="A19" s="65" t="s">
        <v>16</v>
      </c>
      <c r="B19" s="504" t="s">
        <v>110</v>
      </c>
      <c r="C19" s="504"/>
      <c r="D19" s="504"/>
      <c r="E19" s="638"/>
      <c r="F19" s="361" t="e">
        <f>F17-F18</f>
        <v>#VALUE!</v>
      </c>
      <c r="G19" s="355">
        <v>0</v>
      </c>
      <c r="H19" s="595"/>
      <c r="I19" s="596"/>
      <c r="J19" s="597"/>
      <c r="K19" s="807"/>
      <c r="L19" s="190"/>
      <c r="M19" s="186"/>
      <c r="N19" s="187"/>
      <c r="O19" s="187"/>
      <c r="P19" s="190"/>
      <c r="Q19" s="190"/>
      <c r="R19" s="186"/>
      <c r="S19" s="186"/>
      <c r="T19" s="186"/>
      <c r="U19" s="186"/>
      <c r="V19" s="186"/>
      <c r="W19" s="186"/>
      <c r="X19" s="186"/>
      <c r="Y19" s="189"/>
      <c r="Z19" s="303"/>
      <c r="AA19" s="301"/>
      <c r="AB19" s="63"/>
      <c r="AC19" s="63"/>
      <c r="AD19" s="63"/>
      <c r="AE19" s="63"/>
      <c r="AF19" s="63"/>
      <c r="AG19" s="63"/>
    </row>
    <row r="20" spans="1:27" ht="21" customHeight="1" thickBot="1">
      <c r="A20" s="362" t="s">
        <v>18</v>
      </c>
      <c r="B20" s="641" t="s">
        <v>5</v>
      </c>
      <c r="C20" s="641"/>
      <c r="D20" s="641"/>
      <c r="E20" s="642"/>
      <c r="F20" s="180" t="str">
        <f>'Quadro economino di  progetto'!F12</f>
        <v> </v>
      </c>
      <c r="G20" s="325">
        <v>0</v>
      </c>
      <c r="H20" s="598"/>
      <c r="I20" s="599"/>
      <c r="J20" s="600"/>
      <c r="K20" s="806"/>
      <c r="L20" s="188"/>
      <c r="M20" s="201"/>
      <c r="N20" s="202"/>
      <c r="O20" s="202"/>
      <c r="P20" s="304"/>
      <c r="Q20" s="304"/>
      <c r="R20" s="201"/>
      <c r="S20" s="201"/>
      <c r="T20" s="201"/>
      <c r="U20" s="201"/>
      <c r="V20" s="201"/>
      <c r="W20" s="201"/>
      <c r="X20" s="203"/>
      <c r="Y20" s="305"/>
      <c r="Z20" s="306"/>
      <c r="AA20" s="307"/>
    </row>
    <row r="21" spans="1:91" s="66" customFormat="1" ht="36.75" customHeight="1" thickBot="1">
      <c r="A21" s="363" t="s">
        <v>6</v>
      </c>
      <c r="B21" s="635" t="s">
        <v>19</v>
      </c>
      <c r="C21" s="636"/>
      <c r="D21" s="636"/>
      <c r="E21" s="637"/>
      <c r="F21" s="358" t="e">
        <f>F19+F20</f>
        <v>#VALUE!</v>
      </c>
      <c r="G21" s="360">
        <v>0</v>
      </c>
      <c r="H21" s="367"/>
      <c r="I21" s="368"/>
      <c r="J21" s="369"/>
      <c r="K21" s="192"/>
      <c r="L21" s="308"/>
      <c r="M21" s="308"/>
      <c r="N21" s="309"/>
      <c r="O21" s="309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10">
        <f>SUM(M21:X21)</f>
        <v>0</v>
      </c>
      <c r="AA21" s="301">
        <f>G21-Z21</f>
        <v>0</v>
      </c>
      <c r="AB21" s="64"/>
      <c r="AC21" s="64"/>
      <c r="AD21" s="64"/>
      <c r="AE21" s="64"/>
      <c r="AF21" s="64"/>
      <c r="AG21" s="6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</row>
    <row r="22" spans="1:33" ht="47.25" customHeight="1">
      <c r="A22" s="353" t="s">
        <v>7</v>
      </c>
      <c r="B22" s="631" t="s">
        <v>8</v>
      </c>
      <c r="C22" s="631"/>
      <c r="D22" s="631"/>
      <c r="E22" s="631"/>
      <c r="F22" s="359" t="s">
        <v>115</v>
      </c>
      <c r="G22" s="357" t="s">
        <v>114</v>
      </c>
      <c r="H22" s="364" t="s">
        <v>54</v>
      </c>
      <c r="I22" s="365" t="s">
        <v>123</v>
      </c>
      <c r="J22" s="366" t="s">
        <v>31</v>
      </c>
      <c r="K22" s="318"/>
      <c r="L22" s="199"/>
      <c r="M22" s="183"/>
      <c r="N22" s="184"/>
      <c r="O22" s="184"/>
      <c r="P22" s="200"/>
      <c r="Q22" s="200"/>
      <c r="R22" s="200"/>
      <c r="S22" s="200"/>
      <c r="T22" s="200"/>
      <c r="U22" s="200"/>
      <c r="V22" s="183"/>
      <c r="W22" s="183"/>
      <c r="X22" s="183"/>
      <c r="Y22" s="185"/>
      <c r="Z22" s="311"/>
      <c r="AA22" s="312"/>
      <c r="AB22" s="64"/>
      <c r="AC22" s="64"/>
      <c r="AD22" s="64"/>
      <c r="AE22" s="64"/>
      <c r="AF22" s="64"/>
      <c r="AG22" s="64"/>
    </row>
    <row r="23" spans="1:33" ht="39" customHeight="1">
      <c r="A23" s="179" t="s">
        <v>7</v>
      </c>
      <c r="B23" s="646" t="s">
        <v>8</v>
      </c>
      <c r="C23" s="646"/>
      <c r="D23" s="646"/>
      <c r="E23" s="646"/>
      <c r="F23" s="54"/>
      <c r="G23" s="54"/>
      <c r="H23" s="67"/>
      <c r="I23" s="67" t="s">
        <v>125</v>
      </c>
      <c r="J23" s="835"/>
      <c r="K23" s="315"/>
      <c r="L23" s="190"/>
      <c r="M23" s="190"/>
      <c r="N23" s="193"/>
      <c r="O23" s="193"/>
      <c r="P23" s="190"/>
      <c r="Q23" s="190"/>
      <c r="R23" s="190"/>
      <c r="S23" s="190"/>
      <c r="T23" s="190"/>
      <c r="U23" s="190"/>
      <c r="V23" s="186"/>
      <c r="W23" s="186"/>
      <c r="X23" s="186"/>
      <c r="Y23" s="189"/>
      <c r="Z23" s="311">
        <f>SUM(K23:X23)</f>
        <v>0</v>
      </c>
      <c r="AA23" s="313">
        <f>F23-Z23</f>
        <v>0</v>
      </c>
      <c r="AB23" s="64"/>
      <c r="AC23" s="64"/>
      <c r="AD23" s="64"/>
      <c r="AE23" s="64"/>
      <c r="AF23" s="64"/>
      <c r="AG23" s="64"/>
    </row>
    <row r="24" spans="1:33" ht="25.5" customHeight="1">
      <c r="A24" s="133" t="s">
        <v>88</v>
      </c>
      <c r="B24" s="653" t="s">
        <v>132</v>
      </c>
      <c r="C24" s="653"/>
      <c r="D24" s="653"/>
      <c r="E24" s="653"/>
      <c r="F24" s="54">
        <v>0</v>
      </c>
      <c r="G24" s="319">
        <v>0</v>
      </c>
      <c r="H24" s="320"/>
      <c r="I24" s="67"/>
      <c r="J24" s="100"/>
      <c r="K24" s="315"/>
      <c r="L24" s="190"/>
      <c r="M24" s="186"/>
      <c r="N24" s="187"/>
      <c r="O24" s="187"/>
      <c r="P24" s="190"/>
      <c r="Q24" s="190"/>
      <c r="R24" s="186"/>
      <c r="S24" s="186"/>
      <c r="T24" s="186"/>
      <c r="U24" s="186"/>
      <c r="V24" s="186"/>
      <c r="W24" s="186"/>
      <c r="X24" s="186"/>
      <c r="Y24" s="189"/>
      <c r="Z24" s="311"/>
      <c r="AA24" s="313"/>
      <c r="AB24" s="64"/>
      <c r="AC24" s="64"/>
      <c r="AD24" s="64"/>
      <c r="AE24" s="64"/>
      <c r="AF24" s="64"/>
      <c r="AG24" s="64"/>
    </row>
    <row r="25" spans="1:33" ht="29.25" customHeight="1">
      <c r="A25" s="36" t="s">
        <v>89</v>
      </c>
      <c r="B25" s="644" t="str">
        <f>'Qradro econ. gara'!B18:E18</f>
        <v>Imprevisti  entro il ( 5%  oltre IVA - C.4 Art. 7 convenzione ) </v>
      </c>
      <c r="C25" s="654"/>
      <c r="D25" s="654"/>
      <c r="E25" s="654"/>
      <c r="F25" s="54">
        <f>'Qradro econ. gara'!F18</f>
        <v>0</v>
      </c>
      <c r="G25" s="319">
        <v>0</v>
      </c>
      <c r="H25" s="320"/>
      <c r="I25" s="99"/>
      <c r="J25" s="100"/>
      <c r="K25" s="315"/>
      <c r="L25" s="190"/>
      <c r="M25" s="186"/>
      <c r="N25" s="187"/>
      <c r="O25" s="187"/>
      <c r="P25" s="190"/>
      <c r="Q25" s="190"/>
      <c r="R25" s="190"/>
      <c r="S25" s="190"/>
      <c r="T25" s="190"/>
      <c r="U25" s="186"/>
      <c r="V25" s="186"/>
      <c r="W25" s="186"/>
      <c r="X25" s="186"/>
      <c r="Y25" s="189"/>
      <c r="Z25" s="311">
        <f aca="true" t="shared" si="0" ref="Z25:Z39">SUM(K25:X25)</f>
        <v>0</v>
      </c>
      <c r="AA25" s="313">
        <f>F24-Z25</f>
        <v>0</v>
      </c>
      <c r="AB25" s="64"/>
      <c r="AC25" s="64"/>
      <c r="AD25" s="64"/>
      <c r="AE25" s="64"/>
      <c r="AF25" s="64"/>
      <c r="AG25" s="64"/>
    </row>
    <row r="26" spans="1:33" ht="42" customHeight="1">
      <c r="A26" s="134" t="s">
        <v>136</v>
      </c>
      <c r="B26" s="628" t="s">
        <v>134</v>
      </c>
      <c r="C26" s="629"/>
      <c r="D26" s="629"/>
      <c r="E26" s="629"/>
      <c r="F26" s="53">
        <v>0</v>
      </c>
      <c r="G26" s="319">
        <v>0</v>
      </c>
      <c r="H26" s="320"/>
      <c r="I26" s="67"/>
      <c r="J26" s="100"/>
      <c r="K26" s="315"/>
      <c r="L26" s="190"/>
      <c r="M26" s="186"/>
      <c r="N26" s="187"/>
      <c r="O26" s="187"/>
      <c r="P26" s="190"/>
      <c r="Q26" s="190"/>
      <c r="R26" s="186"/>
      <c r="S26" s="186"/>
      <c r="T26" s="186"/>
      <c r="U26" s="186"/>
      <c r="V26" s="186"/>
      <c r="W26" s="186"/>
      <c r="X26" s="186"/>
      <c r="Y26" s="189"/>
      <c r="Z26" s="311">
        <f t="shared" si="0"/>
        <v>0</v>
      </c>
      <c r="AA26" s="313">
        <f aca="true" t="shared" si="1" ref="AA26:AA39">F26-Z26</f>
        <v>0</v>
      </c>
      <c r="AB26" s="64"/>
      <c r="AC26" s="64"/>
      <c r="AD26" s="64"/>
      <c r="AE26" s="64"/>
      <c r="AF26" s="64"/>
      <c r="AG26" s="64"/>
    </row>
    <row r="27" spans="1:33" ht="36" customHeight="1">
      <c r="A27" s="133" t="s">
        <v>135</v>
      </c>
      <c r="B27" s="644" t="s">
        <v>137</v>
      </c>
      <c r="C27" s="644"/>
      <c r="D27" s="644"/>
      <c r="E27" s="644"/>
      <c r="F27" s="55">
        <f>'Qradro econ. gara'!F20</f>
        <v>0</v>
      </c>
      <c r="G27" s="319">
        <v>0</v>
      </c>
      <c r="H27" s="320"/>
      <c r="I27" s="67"/>
      <c r="J27" s="100"/>
      <c r="K27" s="315"/>
      <c r="L27" s="190"/>
      <c r="M27" s="186"/>
      <c r="N27" s="187"/>
      <c r="O27" s="187"/>
      <c r="P27" s="190"/>
      <c r="Q27" s="190"/>
      <c r="R27" s="186"/>
      <c r="S27" s="186"/>
      <c r="T27" s="186"/>
      <c r="U27" s="186"/>
      <c r="V27" s="186"/>
      <c r="W27" s="186"/>
      <c r="X27" s="186"/>
      <c r="Y27" s="189"/>
      <c r="Z27" s="311">
        <f t="shared" si="0"/>
        <v>0</v>
      </c>
      <c r="AA27" s="313">
        <f t="shared" si="1"/>
        <v>0</v>
      </c>
      <c r="AB27" s="64"/>
      <c r="AC27" s="64"/>
      <c r="AD27" s="64"/>
      <c r="AE27" s="64"/>
      <c r="AF27" s="64"/>
      <c r="AG27" s="64"/>
    </row>
    <row r="28" spans="1:33" ht="39.75" customHeight="1">
      <c r="A28" s="133" t="s">
        <v>138</v>
      </c>
      <c r="B28" s="630" t="s">
        <v>139</v>
      </c>
      <c r="C28" s="644"/>
      <c r="D28" s="644"/>
      <c r="E28" s="644"/>
      <c r="F28" s="54">
        <v>0</v>
      </c>
      <c r="G28" s="319">
        <v>0</v>
      </c>
      <c r="H28" s="320"/>
      <c r="I28" s="67"/>
      <c r="J28" s="100"/>
      <c r="K28" s="315"/>
      <c r="L28" s="190"/>
      <c r="M28" s="186"/>
      <c r="N28" s="187"/>
      <c r="O28" s="187"/>
      <c r="P28" s="190"/>
      <c r="Q28" s="190"/>
      <c r="R28" s="186"/>
      <c r="S28" s="186"/>
      <c r="T28" s="186"/>
      <c r="U28" s="186"/>
      <c r="V28" s="186"/>
      <c r="W28" s="186"/>
      <c r="X28" s="186"/>
      <c r="Y28" s="189"/>
      <c r="Z28" s="311">
        <f t="shared" si="0"/>
        <v>0</v>
      </c>
      <c r="AA28" s="313">
        <f t="shared" si="1"/>
        <v>0</v>
      </c>
      <c r="AB28" s="64"/>
      <c r="AC28" s="64"/>
      <c r="AD28" s="64"/>
      <c r="AE28" s="64"/>
      <c r="AF28" s="64"/>
      <c r="AG28" s="64"/>
    </row>
    <row r="29" spans="1:33" ht="35.25" customHeight="1">
      <c r="A29" s="133" t="s">
        <v>140</v>
      </c>
      <c r="B29" s="630" t="s">
        <v>141</v>
      </c>
      <c r="C29" s="630"/>
      <c r="D29" s="630"/>
      <c r="E29" s="630"/>
      <c r="F29" s="54">
        <v>0</v>
      </c>
      <c r="G29" s="319">
        <v>0</v>
      </c>
      <c r="H29" s="320"/>
      <c r="I29" s="67"/>
      <c r="J29" s="100"/>
      <c r="K29" s="315"/>
      <c r="L29" s="190"/>
      <c r="M29" s="186"/>
      <c r="N29" s="187"/>
      <c r="O29" s="187"/>
      <c r="P29" s="190"/>
      <c r="Q29" s="190"/>
      <c r="R29" s="186"/>
      <c r="S29" s="186"/>
      <c r="T29" s="186"/>
      <c r="U29" s="186"/>
      <c r="V29" s="186"/>
      <c r="W29" s="186"/>
      <c r="X29" s="186"/>
      <c r="Y29" s="189"/>
      <c r="Z29" s="311">
        <f t="shared" si="0"/>
        <v>0</v>
      </c>
      <c r="AA29" s="313">
        <f t="shared" si="1"/>
        <v>0</v>
      </c>
      <c r="AB29" s="64"/>
      <c r="AC29" s="64"/>
      <c r="AD29" s="64"/>
      <c r="AE29" s="64"/>
      <c r="AF29" s="64"/>
      <c r="AG29" s="64"/>
    </row>
    <row r="30" spans="1:33" ht="41.25" customHeight="1">
      <c r="A30" s="133" t="s">
        <v>142</v>
      </c>
      <c r="B30" s="630" t="s">
        <v>143</v>
      </c>
      <c r="C30" s="630"/>
      <c r="D30" s="630"/>
      <c r="E30" s="630"/>
      <c r="F30" s="54">
        <v>0</v>
      </c>
      <c r="G30" s="319">
        <v>0</v>
      </c>
      <c r="H30" s="321"/>
      <c r="I30" s="322"/>
      <c r="J30" s="323"/>
      <c r="K30" s="315"/>
      <c r="L30" s="190"/>
      <c r="M30" s="186"/>
      <c r="N30" s="187"/>
      <c r="O30" s="187"/>
      <c r="P30" s="190"/>
      <c r="Q30" s="190"/>
      <c r="R30" s="186"/>
      <c r="S30" s="186"/>
      <c r="T30" s="186"/>
      <c r="U30" s="186"/>
      <c r="V30" s="186"/>
      <c r="W30" s="186"/>
      <c r="X30" s="186"/>
      <c r="Y30" s="189"/>
      <c r="Z30" s="311">
        <f t="shared" si="0"/>
        <v>0</v>
      </c>
      <c r="AA30" s="313">
        <f t="shared" si="1"/>
        <v>0</v>
      </c>
      <c r="AB30" s="64"/>
      <c r="AC30" s="64"/>
      <c r="AD30" s="64"/>
      <c r="AE30" s="64"/>
      <c r="AF30" s="64"/>
      <c r="AG30" s="64"/>
    </row>
    <row r="31" spans="1:91" s="68" customFormat="1" ht="37.5" customHeight="1">
      <c r="A31" s="133" t="s">
        <v>144</v>
      </c>
      <c r="B31" s="630" t="s">
        <v>145</v>
      </c>
      <c r="C31" s="630"/>
      <c r="D31" s="630"/>
      <c r="E31" s="630"/>
      <c r="F31" s="54">
        <v>0</v>
      </c>
      <c r="G31" s="319">
        <v>0</v>
      </c>
      <c r="H31" s="320"/>
      <c r="I31" s="67"/>
      <c r="J31" s="324"/>
      <c r="K31" s="315"/>
      <c r="L31" s="196"/>
      <c r="M31" s="194"/>
      <c r="N31" s="195"/>
      <c r="O31" s="195"/>
      <c r="P31" s="196"/>
      <c r="Q31" s="196"/>
      <c r="R31" s="194"/>
      <c r="S31" s="194"/>
      <c r="T31" s="194"/>
      <c r="U31" s="194"/>
      <c r="V31" s="194"/>
      <c r="W31" s="194"/>
      <c r="X31" s="194"/>
      <c r="Y31" s="197"/>
      <c r="Z31" s="311">
        <f t="shared" si="0"/>
        <v>0</v>
      </c>
      <c r="AA31" s="313">
        <f t="shared" si="1"/>
        <v>0</v>
      </c>
      <c r="AB31" s="64"/>
      <c r="AC31" s="64"/>
      <c r="AD31" s="64"/>
      <c r="AE31" s="64"/>
      <c r="AF31" s="64"/>
      <c r="AG31" s="6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</row>
    <row r="32" spans="1:33" ht="30.75" customHeight="1">
      <c r="A32" s="133" t="s">
        <v>146</v>
      </c>
      <c r="B32" s="630" t="s">
        <v>159</v>
      </c>
      <c r="C32" s="630"/>
      <c r="D32" s="630"/>
      <c r="E32" s="630"/>
      <c r="F32" s="54">
        <v>0</v>
      </c>
      <c r="G32" s="319">
        <v>0</v>
      </c>
      <c r="H32" s="320"/>
      <c r="I32" s="67"/>
      <c r="J32" s="69"/>
      <c r="K32" s="315"/>
      <c r="L32" s="190"/>
      <c r="M32" s="190"/>
      <c r="N32" s="193"/>
      <c r="O32" s="193"/>
      <c r="P32" s="190"/>
      <c r="Q32" s="190"/>
      <c r="R32" s="190"/>
      <c r="S32" s="190"/>
      <c r="T32" s="190"/>
      <c r="U32" s="190"/>
      <c r="V32" s="186"/>
      <c r="W32" s="186"/>
      <c r="X32" s="186"/>
      <c r="Y32" s="189"/>
      <c r="Z32" s="311">
        <f t="shared" si="0"/>
        <v>0</v>
      </c>
      <c r="AA32" s="313">
        <f t="shared" si="1"/>
        <v>0</v>
      </c>
      <c r="AB32" s="64"/>
      <c r="AC32" s="64"/>
      <c r="AD32" s="64"/>
      <c r="AE32" s="64"/>
      <c r="AF32" s="64"/>
      <c r="AG32" s="64"/>
    </row>
    <row r="33" spans="1:33" ht="31.5" customHeight="1">
      <c r="A33" s="327" t="s">
        <v>148</v>
      </c>
      <c r="B33" s="645" t="s">
        <v>147</v>
      </c>
      <c r="C33" s="645"/>
      <c r="D33" s="645"/>
      <c r="E33" s="645"/>
      <c r="F33" s="328" t="str">
        <f>'Qradro econ. gara'!F26</f>
        <v> </v>
      </c>
      <c r="G33" s="319">
        <v>0</v>
      </c>
      <c r="H33" s="320"/>
      <c r="I33" s="67"/>
      <c r="J33" s="69"/>
      <c r="K33" s="315"/>
      <c r="L33" s="190"/>
      <c r="M33" s="190"/>
      <c r="N33" s="193"/>
      <c r="O33" s="193"/>
      <c r="P33" s="190"/>
      <c r="Q33" s="190"/>
      <c r="R33" s="190"/>
      <c r="S33" s="190"/>
      <c r="T33" s="190"/>
      <c r="U33" s="190"/>
      <c r="V33" s="186"/>
      <c r="W33" s="186"/>
      <c r="X33" s="186"/>
      <c r="Y33" s="189"/>
      <c r="Z33" s="311">
        <f t="shared" si="0"/>
        <v>0</v>
      </c>
      <c r="AA33" s="313" t="e">
        <f t="shared" si="1"/>
        <v>#VALUE!</v>
      </c>
      <c r="AB33" s="64"/>
      <c r="AC33" s="64"/>
      <c r="AD33" s="64"/>
      <c r="AE33" s="64"/>
      <c r="AF33" s="64"/>
      <c r="AG33" s="64"/>
    </row>
    <row r="34" spans="1:33" ht="33" customHeight="1">
      <c r="A34" s="329" t="s">
        <v>90</v>
      </c>
      <c r="B34" s="630" t="s">
        <v>149</v>
      </c>
      <c r="C34" s="630"/>
      <c r="D34" s="630"/>
      <c r="E34" s="630"/>
      <c r="F34" s="54">
        <v>0</v>
      </c>
      <c r="G34" s="319">
        <v>0</v>
      </c>
      <c r="H34" s="320"/>
      <c r="I34" s="67"/>
      <c r="J34" s="70"/>
      <c r="K34" s="315"/>
      <c r="L34" s="190"/>
      <c r="M34" s="190"/>
      <c r="N34" s="193"/>
      <c r="O34" s="193"/>
      <c r="P34" s="190"/>
      <c r="Q34" s="190"/>
      <c r="R34" s="190"/>
      <c r="S34" s="190"/>
      <c r="T34" s="190"/>
      <c r="U34" s="190"/>
      <c r="V34" s="186"/>
      <c r="W34" s="186"/>
      <c r="X34" s="186"/>
      <c r="Y34" s="189"/>
      <c r="Z34" s="311">
        <f t="shared" si="0"/>
        <v>0</v>
      </c>
      <c r="AA34" s="313">
        <f t="shared" si="1"/>
        <v>0</v>
      </c>
      <c r="AB34" s="64"/>
      <c r="AC34" s="64"/>
      <c r="AD34" s="64"/>
      <c r="AE34" s="64"/>
      <c r="AF34" s="64"/>
      <c r="AG34" s="64"/>
    </row>
    <row r="35" spans="1:91" s="71" customFormat="1" ht="25.5" customHeight="1">
      <c r="A35" s="329" t="s">
        <v>91</v>
      </c>
      <c r="B35" s="632" t="s">
        <v>150</v>
      </c>
      <c r="C35" s="632"/>
      <c r="D35" s="632"/>
      <c r="E35" s="632"/>
      <c r="F35" s="54">
        <v>0</v>
      </c>
      <c r="G35" s="319">
        <v>0</v>
      </c>
      <c r="H35" s="320"/>
      <c r="I35" s="67"/>
      <c r="J35" s="70"/>
      <c r="K35" s="315"/>
      <c r="L35" s="190"/>
      <c r="M35" s="186"/>
      <c r="N35" s="187"/>
      <c r="O35" s="187"/>
      <c r="P35" s="190"/>
      <c r="Q35" s="190"/>
      <c r="R35" s="186"/>
      <c r="S35" s="186"/>
      <c r="T35" s="186"/>
      <c r="U35" s="186"/>
      <c r="V35" s="186"/>
      <c r="W35" s="186"/>
      <c r="X35" s="186"/>
      <c r="Y35" s="189"/>
      <c r="Z35" s="311">
        <f t="shared" si="0"/>
        <v>0</v>
      </c>
      <c r="AA35" s="313">
        <f t="shared" si="1"/>
        <v>0</v>
      </c>
      <c r="AB35" s="64"/>
      <c r="AC35" s="64"/>
      <c r="AD35" s="64"/>
      <c r="AE35" s="64"/>
      <c r="AF35" s="64"/>
      <c r="AG35" s="6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</row>
    <row r="36" spans="1:33" ht="35.25" customHeight="1">
      <c r="A36" s="329" t="s">
        <v>92</v>
      </c>
      <c r="B36" s="639" t="s">
        <v>151</v>
      </c>
      <c r="C36" s="639"/>
      <c r="D36" s="639"/>
      <c r="E36" s="639"/>
      <c r="F36" s="54">
        <v>0</v>
      </c>
      <c r="G36" s="319">
        <v>0</v>
      </c>
      <c r="H36" s="320"/>
      <c r="I36" s="67"/>
      <c r="J36" s="70"/>
      <c r="K36" s="315"/>
      <c r="L36" s="190"/>
      <c r="M36" s="186"/>
      <c r="N36" s="187"/>
      <c r="O36" s="187"/>
      <c r="P36" s="190"/>
      <c r="Q36" s="190"/>
      <c r="R36" s="186"/>
      <c r="S36" s="186"/>
      <c r="T36" s="186"/>
      <c r="U36" s="186"/>
      <c r="V36" s="190"/>
      <c r="W36" s="198"/>
      <c r="X36" s="190"/>
      <c r="Y36" s="191"/>
      <c r="Z36" s="311">
        <f t="shared" si="0"/>
        <v>0</v>
      </c>
      <c r="AA36" s="313">
        <f t="shared" si="1"/>
        <v>0</v>
      </c>
      <c r="AB36" s="64"/>
      <c r="AC36" s="64"/>
      <c r="AD36" s="64"/>
      <c r="AE36" s="64"/>
      <c r="AF36" s="64"/>
      <c r="AG36" s="64"/>
    </row>
    <row r="37" spans="1:33" ht="33" customHeight="1">
      <c r="A37" s="329" t="s">
        <v>93</v>
      </c>
      <c r="B37" s="639" t="s">
        <v>170</v>
      </c>
      <c r="C37" s="639"/>
      <c r="D37" s="639"/>
      <c r="E37" s="639"/>
      <c r="F37" s="54">
        <v>0</v>
      </c>
      <c r="G37" s="319">
        <v>0</v>
      </c>
      <c r="H37" s="320"/>
      <c r="I37" s="67"/>
      <c r="J37" s="70"/>
      <c r="K37" s="315"/>
      <c r="L37" s="190"/>
      <c r="M37" s="186"/>
      <c r="N37" s="187"/>
      <c r="O37" s="187"/>
      <c r="P37" s="190"/>
      <c r="Q37" s="190"/>
      <c r="R37" s="186"/>
      <c r="S37" s="186"/>
      <c r="T37" s="186"/>
      <c r="U37" s="186"/>
      <c r="V37" s="190"/>
      <c r="W37" s="190"/>
      <c r="X37" s="190"/>
      <c r="Y37" s="191"/>
      <c r="Z37" s="311">
        <f t="shared" si="0"/>
        <v>0</v>
      </c>
      <c r="AA37" s="313">
        <f t="shared" si="1"/>
        <v>0</v>
      </c>
      <c r="AB37" s="64"/>
      <c r="AC37" s="64"/>
      <c r="AD37" s="64"/>
      <c r="AE37" s="64"/>
      <c r="AF37" s="64"/>
      <c r="AG37" s="64"/>
    </row>
    <row r="38" spans="1:91" s="72" customFormat="1" ht="42.75" customHeight="1">
      <c r="A38" s="329" t="s">
        <v>94</v>
      </c>
      <c r="B38" s="639" t="s">
        <v>153</v>
      </c>
      <c r="C38" s="639"/>
      <c r="D38" s="639"/>
      <c r="E38" s="639"/>
      <c r="F38" s="54">
        <v>0</v>
      </c>
      <c r="G38" s="319">
        <v>0</v>
      </c>
      <c r="H38" s="320"/>
      <c r="I38" s="67"/>
      <c r="J38" s="70"/>
      <c r="K38" s="315"/>
      <c r="L38" s="190"/>
      <c r="M38" s="190"/>
      <c r="N38" s="193"/>
      <c r="O38" s="193"/>
      <c r="P38" s="190"/>
      <c r="Q38" s="190"/>
      <c r="R38" s="190"/>
      <c r="S38" s="190"/>
      <c r="T38" s="190"/>
      <c r="U38" s="190"/>
      <c r="V38" s="186"/>
      <c r="W38" s="186"/>
      <c r="X38" s="186"/>
      <c r="Y38" s="189"/>
      <c r="Z38" s="311">
        <f t="shared" si="0"/>
        <v>0</v>
      </c>
      <c r="AA38" s="313">
        <f t="shared" si="1"/>
        <v>0</v>
      </c>
      <c r="AB38" s="64"/>
      <c r="AC38" s="64"/>
      <c r="AD38" s="64"/>
      <c r="AE38" s="64"/>
      <c r="AF38" s="64"/>
      <c r="AG38" s="6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</row>
    <row r="39" spans="1:27" ht="33.75" customHeight="1">
      <c r="A39" s="329" t="s">
        <v>95</v>
      </c>
      <c r="B39" s="639" t="s">
        <v>154</v>
      </c>
      <c r="C39" s="639"/>
      <c r="D39" s="639"/>
      <c r="E39" s="639"/>
      <c r="F39" s="54">
        <v>0</v>
      </c>
      <c r="G39" s="319">
        <v>0</v>
      </c>
      <c r="H39" s="67"/>
      <c r="I39" s="67"/>
      <c r="J39" s="836"/>
      <c r="K39" s="315"/>
      <c r="L39" s="190"/>
      <c r="M39" s="186"/>
      <c r="N39" s="187"/>
      <c r="O39" s="187"/>
      <c r="P39" s="190"/>
      <c r="Q39" s="190"/>
      <c r="R39" s="186"/>
      <c r="S39" s="186"/>
      <c r="T39" s="186"/>
      <c r="U39" s="186"/>
      <c r="V39" s="186"/>
      <c r="W39" s="186"/>
      <c r="X39" s="186"/>
      <c r="Y39" s="189"/>
      <c r="Z39" s="311">
        <f t="shared" si="0"/>
        <v>0</v>
      </c>
      <c r="AA39" s="313">
        <f t="shared" si="1"/>
        <v>0</v>
      </c>
    </row>
    <row r="40" spans="1:27" ht="33" customHeight="1">
      <c r="A40" s="329" t="s">
        <v>96</v>
      </c>
      <c r="B40" s="639" t="s">
        <v>155</v>
      </c>
      <c r="C40" s="639"/>
      <c r="D40" s="639"/>
      <c r="E40" s="639"/>
      <c r="F40" s="54">
        <v>0</v>
      </c>
      <c r="G40" s="319">
        <v>0</v>
      </c>
      <c r="H40" s="67"/>
      <c r="I40" s="67"/>
      <c r="J40" s="836"/>
      <c r="K40" s="315"/>
      <c r="L40" s="190"/>
      <c r="M40" s="186"/>
      <c r="N40" s="187"/>
      <c r="O40" s="187"/>
      <c r="P40" s="190"/>
      <c r="Q40" s="190"/>
      <c r="R40" s="186"/>
      <c r="S40" s="186"/>
      <c r="T40" s="186"/>
      <c r="U40" s="186"/>
      <c r="V40" s="186"/>
      <c r="W40" s="186"/>
      <c r="X40" s="186"/>
      <c r="Y40" s="189"/>
      <c r="Z40" s="311"/>
      <c r="AA40" s="313"/>
    </row>
    <row r="41" spans="1:27" ht="29.25" customHeight="1">
      <c r="A41" s="329" t="s">
        <v>158</v>
      </c>
      <c r="B41" s="639" t="s">
        <v>157</v>
      </c>
      <c r="C41" s="639"/>
      <c r="D41" s="639"/>
      <c r="E41" s="639"/>
      <c r="F41" s="54">
        <v>0</v>
      </c>
      <c r="G41" s="319">
        <v>0</v>
      </c>
      <c r="H41" s="67"/>
      <c r="I41" s="67"/>
      <c r="J41" s="836"/>
      <c r="K41" s="315"/>
      <c r="L41" s="190"/>
      <c r="M41" s="186"/>
      <c r="N41" s="187"/>
      <c r="O41" s="187"/>
      <c r="P41" s="190"/>
      <c r="Q41" s="190"/>
      <c r="R41" s="186"/>
      <c r="S41" s="186"/>
      <c r="T41" s="186"/>
      <c r="U41" s="186"/>
      <c r="V41" s="186"/>
      <c r="W41" s="186"/>
      <c r="X41" s="186"/>
      <c r="Y41" s="189"/>
      <c r="Z41" s="311"/>
      <c r="AA41" s="313"/>
    </row>
    <row r="42" spans="1:27" ht="36.75" customHeight="1">
      <c r="A42" s="329" t="s">
        <v>164</v>
      </c>
      <c r="B42" s="639" t="s">
        <v>174</v>
      </c>
      <c r="C42" s="639"/>
      <c r="D42" s="639"/>
      <c r="E42" s="639"/>
      <c r="F42" s="54">
        <v>0</v>
      </c>
      <c r="G42" s="319">
        <v>0</v>
      </c>
      <c r="H42" s="67"/>
      <c r="I42" s="67"/>
      <c r="J42" s="836"/>
      <c r="K42" s="315"/>
      <c r="L42" s="190"/>
      <c r="M42" s="186"/>
      <c r="N42" s="187"/>
      <c r="O42" s="187"/>
      <c r="P42" s="190"/>
      <c r="Q42" s="190"/>
      <c r="R42" s="186"/>
      <c r="S42" s="186"/>
      <c r="T42" s="186"/>
      <c r="U42" s="186"/>
      <c r="V42" s="186"/>
      <c r="W42" s="186"/>
      <c r="X42" s="186"/>
      <c r="Y42" s="189"/>
      <c r="Z42" s="311"/>
      <c r="AA42" s="313"/>
    </row>
    <row r="43" spans="1:27" ht="24" customHeight="1">
      <c r="A43" s="329" t="s">
        <v>166</v>
      </c>
      <c r="B43" s="630" t="s">
        <v>188</v>
      </c>
      <c r="C43" s="630"/>
      <c r="D43" s="630"/>
      <c r="E43" s="630"/>
      <c r="F43" s="54" t="e">
        <f>F21*22%</f>
        <v>#VALUE!</v>
      </c>
      <c r="G43" s="319">
        <v>0</v>
      </c>
      <c r="H43" s="67"/>
      <c r="I43" s="67"/>
      <c r="J43" s="836"/>
      <c r="K43" s="315"/>
      <c r="L43" s="190"/>
      <c r="M43" s="201"/>
      <c r="N43" s="202"/>
      <c r="O43" s="202"/>
      <c r="P43" s="203"/>
      <c r="Q43" s="203"/>
      <c r="R43" s="201"/>
      <c r="S43" s="201"/>
      <c r="T43" s="201"/>
      <c r="U43" s="201"/>
      <c r="V43" s="201"/>
      <c r="W43" s="201"/>
      <c r="X43" s="201"/>
      <c r="Y43" s="314"/>
      <c r="Z43" s="311"/>
      <c r="AA43" s="313"/>
    </row>
    <row r="44" spans="1:27" ht="37.5" customHeight="1">
      <c r="A44" s="206"/>
      <c r="B44" s="643" t="s">
        <v>111</v>
      </c>
      <c r="C44" s="643"/>
      <c r="D44" s="643"/>
      <c r="E44" s="643"/>
      <c r="F44" s="330" t="e">
        <f>SUM(F23:F43)</f>
        <v>#VALUE!</v>
      </c>
      <c r="G44" s="326">
        <f>SUM(G24:G43)</f>
        <v>0</v>
      </c>
      <c r="H44" s="326"/>
      <c r="I44" s="326"/>
      <c r="J44" s="326"/>
      <c r="K44" s="316"/>
      <c r="L44" s="317">
        <f>SUM(L16:L39)</f>
        <v>0</v>
      </c>
      <c r="M44" s="317">
        <f>SUM(M21:M43)</f>
        <v>0</v>
      </c>
      <c r="N44" s="317">
        <f>SUM(N21:N43)</f>
        <v>0</v>
      </c>
      <c r="O44" s="317">
        <f>SUM(O21:O43)</f>
        <v>0</v>
      </c>
      <c r="P44" s="317">
        <v>9295.59</v>
      </c>
      <c r="Q44" s="317">
        <f>SUM(Q21:Q43)</f>
        <v>0</v>
      </c>
      <c r="R44" s="317">
        <f>SUM(R21:R43)</f>
        <v>0</v>
      </c>
      <c r="S44" s="317">
        <f>SUM(S21:S43)</f>
        <v>0</v>
      </c>
      <c r="T44" s="317">
        <f>SUM(T21:T43)</f>
        <v>0</v>
      </c>
      <c r="U44" s="317">
        <f>SUM(U21:U43)</f>
        <v>0</v>
      </c>
      <c r="V44" s="317">
        <f>SUM(V21:V43)</f>
        <v>0</v>
      </c>
      <c r="W44" s="317">
        <f>SUM(W21:W43)</f>
        <v>0</v>
      </c>
      <c r="X44" s="317">
        <f>SUM(X21:X43)</f>
        <v>0</v>
      </c>
      <c r="Y44" s="809">
        <f>SUM(Y21:Y43)</f>
        <v>0</v>
      </c>
      <c r="Z44" s="811">
        <f>SUM(Z21:Z43)</f>
        <v>0</v>
      </c>
      <c r="AA44" s="811" t="e">
        <f>SUM(AA21:AA43)</f>
        <v>#VALUE!</v>
      </c>
    </row>
    <row r="45" spans="1:27" ht="36" customHeight="1">
      <c r="A45" s="36"/>
      <c r="B45" s="640"/>
      <c r="C45" s="640"/>
      <c r="D45" s="640"/>
      <c r="E45" s="640"/>
      <c r="F45" s="331"/>
      <c r="G45" s="331"/>
      <c r="H45" s="587" t="s">
        <v>124</v>
      </c>
      <c r="I45" s="588"/>
      <c r="J45" s="332">
        <f>SUM(J23:J30)</f>
        <v>0</v>
      </c>
      <c r="K45" s="606">
        <f>Z44</f>
        <v>0</v>
      </c>
      <c r="L45" s="606"/>
      <c r="M45" s="607"/>
      <c r="N45" s="607"/>
      <c r="O45" s="607"/>
      <c r="P45" s="607"/>
      <c r="Q45" s="607"/>
      <c r="R45" s="607"/>
      <c r="S45" s="607"/>
      <c r="T45" s="607"/>
      <c r="U45" s="607"/>
      <c r="V45" s="607"/>
      <c r="W45" s="607"/>
      <c r="X45" s="608"/>
      <c r="Y45" s="810"/>
      <c r="Z45" s="812"/>
      <c r="AA45" s="812"/>
    </row>
    <row r="46" spans="1:27" ht="20.25" customHeight="1">
      <c r="A46" s="73"/>
      <c r="B46" s="604"/>
      <c r="C46" s="604"/>
      <c r="D46" s="604"/>
      <c r="E46" s="604"/>
      <c r="F46" s="74"/>
      <c r="G46" s="74"/>
      <c r="H46" s="75"/>
      <c r="I46" s="75"/>
      <c r="J46" s="75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813"/>
      <c r="AA46" s="814"/>
    </row>
    <row r="47" spans="1:27" ht="32.25" customHeight="1">
      <c r="A47" s="206"/>
      <c r="B47" s="643"/>
      <c r="C47" s="643"/>
      <c r="D47" s="643"/>
      <c r="E47" s="643"/>
      <c r="F47" s="370" t="s">
        <v>122</v>
      </c>
      <c r="G47" s="371" t="s">
        <v>114</v>
      </c>
      <c r="H47" s="76"/>
      <c r="I47" s="76"/>
      <c r="J47" s="76"/>
      <c r="K47" s="605"/>
      <c r="L47" s="605"/>
      <c r="M47" s="605"/>
      <c r="N47" s="605"/>
      <c r="O47" s="605"/>
      <c r="P47" s="605"/>
      <c r="Q47" s="605"/>
      <c r="R47" s="605"/>
      <c r="S47" s="605"/>
      <c r="T47" s="605"/>
      <c r="U47" s="605"/>
      <c r="V47" s="605"/>
      <c r="W47" s="605"/>
      <c r="X47" s="605"/>
      <c r="Y47" s="605"/>
      <c r="Z47" s="815"/>
      <c r="AA47" s="816" t="e">
        <f>Z44+AA44</f>
        <v>#VALUE!</v>
      </c>
    </row>
    <row r="48" spans="1:27" ht="21" customHeight="1">
      <c r="A48" s="601" t="s">
        <v>120</v>
      </c>
      <c r="B48" s="602"/>
      <c r="C48" s="602"/>
      <c r="D48" s="602"/>
      <c r="E48" s="603"/>
      <c r="F48" s="373"/>
      <c r="G48" s="373"/>
      <c r="H48" s="76"/>
      <c r="I48" s="76"/>
      <c r="J48" s="76"/>
      <c r="K48" s="77"/>
      <c r="L48" s="77"/>
      <c r="M48" s="2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64"/>
      <c r="AA48" s="78"/>
    </row>
    <row r="49" spans="1:27" ht="27.75" customHeight="1">
      <c r="A49" s="163"/>
      <c r="B49" s="162"/>
      <c r="C49" s="162"/>
      <c r="D49" s="162"/>
      <c r="E49" s="372"/>
      <c r="F49" s="374"/>
      <c r="G49" s="374"/>
      <c r="H49" s="79"/>
      <c r="I49" s="79"/>
      <c r="J49" s="79"/>
      <c r="K49" s="24"/>
      <c r="L49" s="24"/>
      <c r="M49" s="27"/>
      <c r="N49" s="27"/>
      <c r="O49" s="27"/>
      <c r="P49" s="24"/>
      <c r="Q49" s="24"/>
      <c r="R49" s="27"/>
      <c r="S49" s="27"/>
      <c r="T49" s="27"/>
      <c r="U49" s="27"/>
      <c r="V49" s="27"/>
      <c r="W49" s="27"/>
      <c r="X49" s="27"/>
      <c r="Y49" s="27"/>
      <c r="Z49" s="80"/>
      <c r="AA49" s="81"/>
    </row>
    <row r="50" spans="1:27" ht="42.75" customHeight="1">
      <c r="A50" s="647" t="s">
        <v>121</v>
      </c>
      <c r="B50" s="590"/>
      <c r="C50" s="590"/>
      <c r="D50" s="590"/>
      <c r="E50" s="648"/>
      <c r="F50" s="817" t="e">
        <f>F21</f>
        <v>#VALUE!</v>
      </c>
      <c r="G50" s="375" t="e">
        <f>#REF!-F50</f>
        <v>#REF!</v>
      </c>
      <c r="H50" s="82"/>
      <c r="I50" s="82"/>
      <c r="J50" s="82"/>
      <c r="K50" s="24"/>
      <c r="L50" s="24"/>
      <c r="M50" s="27"/>
      <c r="N50" s="27"/>
      <c r="O50" s="27"/>
      <c r="P50" s="24"/>
      <c r="Q50" s="24"/>
      <c r="R50" s="27"/>
      <c r="S50" s="27"/>
      <c r="T50" s="27"/>
      <c r="U50" s="27"/>
      <c r="V50" s="27"/>
      <c r="W50" s="27"/>
      <c r="X50" s="24"/>
      <c r="Y50" s="24"/>
      <c r="Z50" s="80"/>
      <c r="AA50" s="81"/>
    </row>
    <row r="51" spans="1:27" ht="35.25" customHeight="1">
      <c r="A51" s="590" t="s">
        <v>118</v>
      </c>
      <c r="B51" s="591"/>
      <c r="C51" s="591"/>
      <c r="D51" s="591"/>
      <c r="E51" s="591"/>
      <c r="F51" s="818" t="e">
        <f>F48-F44-F50</f>
        <v>#VALUE!</v>
      </c>
      <c r="G51" s="375"/>
      <c r="H51" s="82"/>
      <c r="I51" s="82"/>
      <c r="J51" s="82"/>
      <c r="K51" s="24"/>
      <c r="L51" s="24"/>
      <c r="M51" s="27"/>
      <c r="N51" s="27"/>
      <c r="O51" s="27"/>
      <c r="P51" s="24"/>
      <c r="Q51" s="24"/>
      <c r="R51" s="27"/>
      <c r="S51" s="27"/>
      <c r="T51" s="27"/>
      <c r="U51" s="27"/>
      <c r="V51" s="27"/>
      <c r="W51" s="27"/>
      <c r="X51" s="24"/>
      <c r="Y51" s="24"/>
      <c r="Z51" s="80"/>
      <c r="AA51" s="81"/>
    </row>
    <row r="52" spans="1:27" ht="33.75" customHeight="1">
      <c r="A52" s="590" t="s">
        <v>119</v>
      </c>
      <c r="B52" s="591"/>
      <c r="C52" s="591"/>
      <c r="D52" s="591"/>
      <c r="E52" s="591"/>
      <c r="F52" s="817" t="e">
        <f>F44</f>
        <v>#VALUE!</v>
      </c>
      <c r="G52" s="376"/>
      <c r="H52" s="82"/>
      <c r="I52" s="82"/>
      <c r="J52" s="82"/>
      <c r="K52" s="24"/>
      <c r="L52" s="24"/>
      <c r="M52" s="27"/>
      <c r="N52" s="27"/>
      <c r="O52" s="27"/>
      <c r="P52" s="24"/>
      <c r="Q52" s="24"/>
      <c r="R52" s="27"/>
      <c r="S52" s="27"/>
      <c r="T52" s="27"/>
      <c r="U52" s="27"/>
      <c r="V52" s="27"/>
      <c r="W52" s="27"/>
      <c r="X52" s="24"/>
      <c r="Y52" s="24"/>
      <c r="Z52" s="80"/>
      <c r="AA52" s="81"/>
    </row>
    <row r="53" spans="1:27" ht="31.5" customHeight="1">
      <c r="A53" s="590" t="s">
        <v>190</v>
      </c>
      <c r="B53" s="591"/>
      <c r="C53" s="591"/>
      <c r="D53" s="591"/>
      <c r="E53" s="591"/>
      <c r="F53" s="817" t="e">
        <f>F51+F52</f>
        <v>#VALUE!</v>
      </c>
      <c r="G53" s="376"/>
      <c r="H53" s="82"/>
      <c r="I53" s="82"/>
      <c r="J53" s="82"/>
      <c r="K53" s="24"/>
      <c r="L53" s="24"/>
      <c r="M53" s="27"/>
      <c r="N53" s="27"/>
      <c r="O53" s="27"/>
      <c r="P53" s="24"/>
      <c r="Q53" s="24"/>
      <c r="R53" s="27"/>
      <c r="S53" s="27"/>
      <c r="T53" s="27"/>
      <c r="U53" s="27"/>
      <c r="V53" s="27"/>
      <c r="W53" s="27"/>
      <c r="X53" s="24"/>
      <c r="Y53" s="24"/>
      <c r="Z53" s="80"/>
      <c r="AA53" s="81"/>
    </row>
    <row r="54" spans="1:27" ht="36.75" customHeight="1">
      <c r="A54" s="589" t="s">
        <v>130</v>
      </c>
      <c r="B54" s="589"/>
      <c r="C54" s="589"/>
      <c r="D54" s="589"/>
      <c r="E54" s="589"/>
      <c r="F54" s="376"/>
      <c r="G54" s="376"/>
      <c r="H54" s="83"/>
      <c r="I54" s="83"/>
      <c r="J54" s="83"/>
      <c r="K54" s="84"/>
      <c r="L54" s="84"/>
      <c r="M54" s="85"/>
      <c r="N54" s="85"/>
      <c r="O54" s="85"/>
      <c r="P54" s="84"/>
      <c r="Q54" s="84"/>
      <c r="R54" s="85"/>
      <c r="S54" s="85"/>
      <c r="T54" s="85"/>
      <c r="U54" s="85"/>
      <c r="V54" s="85"/>
      <c r="W54" s="85"/>
      <c r="X54" s="85"/>
      <c r="Y54" s="85"/>
      <c r="Z54" s="86"/>
      <c r="AA54" s="87"/>
    </row>
    <row r="55" spans="1:27" ht="30" customHeight="1">
      <c r="A55" s="589" t="s">
        <v>26</v>
      </c>
      <c r="B55" s="589"/>
      <c r="C55" s="589"/>
      <c r="D55" s="589"/>
      <c r="E55" s="589"/>
      <c r="F55" s="378">
        <f>J45</f>
        <v>0</v>
      </c>
      <c r="G55" s="378"/>
      <c r="H55" s="88"/>
      <c r="I55" s="88"/>
      <c r="J55" s="88"/>
      <c r="K55" s="89"/>
      <c r="L55" s="89"/>
      <c r="M55" s="85"/>
      <c r="N55" s="85"/>
      <c r="O55" s="85"/>
      <c r="P55" s="89"/>
      <c r="Q55" s="89"/>
      <c r="R55" s="85"/>
      <c r="S55" s="85"/>
      <c r="T55" s="85"/>
      <c r="U55" s="85"/>
      <c r="V55" s="85"/>
      <c r="W55" s="85"/>
      <c r="X55" s="85"/>
      <c r="Y55" s="85"/>
      <c r="Z55" s="86"/>
      <c r="AA55" s="87"/>
    </row>
    <row r="56" spans="1:27" ht="33" customHeight="1">
      <c r="A56" s="589"/>
      <c r="B56" s="589"/>
      <c r="C56" s="589"/>
      <c r="D56" s="589"/>
      <c r="E56" s="589"/>
      <c r="F56" s="378"/>
      <c r="G56" s="378"/>
      <c r="H56" s="88"/>
      <c r="I56" s="88"/>
      <c r="J56" s="88"/>
      <c r="K56" s="89"/>
      <c r="L56" s="89"/>
      <c r="M56" s="85"/>
      <c r="N56" s="85"/>
      <c r="O56" s="85"/>
      <c r="P56" s="89"/>
      <c r="Q56" s="89"/>
      <c r="R56" s="85"/>
      <c r="S56" s="85"/>
      <c r="T56" s="85"/>
      <c r="U56" s="85"/>
      <c r="V56" s="85"/>
      <c r="W56" s="85"/>
      <c r="X56" s="85"/>
      <c r="Y56" s="85"/>
      <c r="Z56" s="86"/>
      <c r="AA56" s="87"/>
    </row>
    <row r="57" spans="1:27" ht="23.25" customHeight="1">
      <c r="A57" s="590" t="s">
        <v>27</v>
      </c>
      <c r="B57" s="590"/>
      <c r="C57" s="590"/>
      <c r="D57" s="590"/>
      <c r="E57" s="590"/>
      <c r="F57" s="377">
        <f>F54-F55</f>
        <v>0</v>
      </c>
      <c r="G57" s="377"/>
      <c r="H57" s="83"/>
      <c r="I57" s="83"/>
      <c r="J57" s="83"/>
      <c r="K57" s="24"/>
      <c r="L57" s="24"/>
      <c r="M57" s="85"/>
      <c r="N57" s="85"/>
      <c r="O57" s="85"/>
      <c r="P57" s="24"/>
      <c r="Q57" s="24"/>
      <c r="R57" s="85"/>
      <c r="S57" s="85"/>
      <c r="T57" s="85"/>
      <c r="U57" s="85"/>
      <c r="V57" s="85"/>
      <c r="W57" s="85"/>
      <c r="X57" s="85"/>
      <c r="Y57" s="85"/>
      <c r="Z57" s="86"/>
      <c r="AA57" s="87"/>
    </row>
    <row r="58" spans="1:27" ht="34.5" customHeight="1">
      <c r="A58" s="589" t="s">
        <v>126</v>
      </c>
      <c r="B58" s="589"/>
      <c r="C58" s="589"/>
      <c r="D58" s="589"/>
      <c r="E58" s="589"/>
      <c r="F58" s="376"/>
      <c r="G58" s="376"/>
      <c r="H58" s="31"/>
      <c r="I58" s="31"/>
      <c r="J58" s="31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7"/>
      <c r="W58" s="27"/>
      <c r="X58" s="24"/>
      <c r="Y58" s="24"/>
      <c r="Z58" s="80"/>
      <c r="AA58" s="81"/>
    </row>
    <row r="59" spans="1:27" ht="21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80"/>
      <c r="AA59" s="81"/>
    </row>
    <row r="60" spans="1:27" ht="21" customHeight="1">
      <c r="A60" s="24"/>
      <c r="B60" s="24"/>
      <c r="C60" s="24"/>
      <c r="D60" s="24"/>
      <c r="E60" s="90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7"/>
      <c r="W60" s="27"/>
      <c r="X60" s="77"/>
      <c r="Y60" s="77"/>
      <c r="Z60" s="80"/>
      <c r="AA60" s="81"/>
    </row>
    <row r="61" spans="1:27" ht="21" customHeight="1">
      <c r="A61" s="649" t="s">
        <v>112</v>
      </c>
      <c r="B61" s="650"/>
      <c r="C61" s="650"/>
      <c r="D61" s="650"/>
      <c r="E61" s="650"/>
      <c r="F61" s="650"/>
      <c r="G61" s="650"/>
      <c r="H61" s="22"/>
      <c r="I61" s="22"/>
      <c r="J61" s="22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77"/>
      <c r="Y61" s="77"/>
      <c r="Z61" s="80"/>
      <c r="AA61" s="81"/>
    </row>
    <row r="62" spans="1:27" ht="21" customHeight="1">
      <c r="A62" s="651"/>
      <c r="B62" s="652"/>
      <c r="C62" s="652"/>
      <c r="D62" s="652"/>
      <c r="E62" s="652"/>
      <c r="F62" s="652"/>
      <c r="G62" s="652"/>
      <c r="H62" s="652"/>
      <c r="I62" s="652"/>
      <c r="J62" s="652"/>
      <c r="K62" s="652"/>
      <c r="L62" s="652"/>
      <c r="M62" s="652"/>
      <c r="N62" s="652"/>
      <c r="O62" s="652"/>
      <c r="P62" s="652"/>
      <c r="Q62" s="652"/>
      <c r="R62" s="652"/>
      <c r="S62" s="652"/>
      <c r="T62" s="652"/>
      <c r="U62" s="652"/>
      <c r="V62" s="24"/>
      <c r="W62" s="24"/>
      <c r="X62" s="24"/>
      <c r="Y62" s="24"/>
      <c r="Z62" s="80"/>
      <c r="AA62" s="81"/>
    </row>
    <row r="63" spans="1:27" ht="21" customHeight="1">
      <c r="A63" s="652"/>
      <c r="B63" s="652"/>
      <c r="C63" s="652"/>
      <c r="D63" s="652"/>
      <c r="E63" s="652"/>
      <c r="F63" s="652"/>
      <c r="G63" s="652"/>
      <c r="H63" s="652"/>
      <c r="I63" s="652"/>
      <c r="J63" s="652"/>
      <c r="K63" s="652"/>
      <c r="L63" s="652"/>
      <c r="M63" s="652"/>
      <c r="N63" s="652"/>
      <c r="O63" s="652"/>
      <c r="P63" s="652"/>
      <c r="Q63" s="652"/>
      <c r="R63" s="652"/>
      <c r="S63" s="652"/>
      <c r="T63" s="652"/>
      <c r="U63" s="652"/>
      <c r="V63" s="24"/>
      <c r="W63" s="24"/>
      <c r="X63" s="24"/>
      <c r="Y63" s="24"/>
      <c r="Z63" s="80"/>
      <c r="AA63" s="81"/>
    </row>
    <row r="64" spans="1:27" ht="21" customHeight="1">
      <c r="A64" s="652"/>
      <c r="B64" s="652"/>
      <c r="C64" s="652"/>
      <c r="D64" s="652"/>
      <c r="E64" s="652"/>
      <c r="F64" s="652"/>
      <c r="G64" s="652"/>
      <c r="H64" s="652"/>
      <c r="I64" s="652"/>
      <c r="J64" s="652"/>
      <c r="K64" s="652"/>
      <c r="L64" s="652"/>
      <c r="M64" s="652"/>
      <c r="N64" s="652"/>
      <c r="O64" s="652"/>
      <c r="P64" s="652"/>
      <c r="Q64" s="652"/>
      <c r="R64" s="652"/>
      <c r="S64" s="652"/>
      <c r="T64" s="652"/>
      <c r="U64" s="652"/>
      <c r="V64" s="24"/>
      <c r="W64" s="24"/>
      <c r="X64" s="24"/>
      <c r="Y64" s="24"/>
      <c r="Z64" s="80"/>
      <c r="AA64" s="81"/>
    </row>
    <row r="65" spans="1:27" ht="21" customHeight="1">
      <c r="A65" s="652"/>
      <c r="B65" s="652"/>
      <c r="C65" s="652"/>
      <c r="D65" s="652"/>
      <c r="E65" s="652"/>
      <c r="F65" s="652"/>
      <c r="G65" s="652"/>
      <c r="H65" s="652"/>
      <c r="I65" s="652"/>
      <c r="J65" s="652"/>
      <c r="K65" s="652"/>
      <c r="L65" s="652"/>
      <c r="M65" s="652"/>
      <c r="N65" s="652"/>
      <c r="O65" s="652"/>
      <c r="P65" s="652"/>
      <c r="Q65" s="652"/>
      <c r="R65" s="652"/>
      <c r="S65" s="652"/>
      <c r="T65" s="652"/>
      <c r="U65" s="652"/>
      <c r="V65" s="24"/>
      <c r="W65" s="24"/>
      <c r="X65" s="24"/>
      <c r="Y65" s="24"/>
      <c r="Z65" s="80"/>
      <c r="AA65" s="81"/>
    </row>
    <row r="66" spans="1:27" ht="21" customHeight="1">
      <c r="A66" s="652"/>
      <c r="B66" s="652"/>
      <c r="C66" s="652"/>
      <c r="D66" s="652"/>
      <c r="E66" s="652"/>
      <c r="F66" s="652"/>
      <c r="G66" s="652"/>
      <c r="H66" s="652"/>
      <c r="I66" s="652"/>
      <c r="J66" s="652"/>
      <c r="K66" s="652"/>
      <c r="L66" s="652"/>
      <c r="M66" s="652"/>
      <c r="N66" s="652"/>
      <c r="O66" s="652"/>
      <c r="P66" s="652"/>
      <c r="Q66" s="652"/>
      <c r="R66" s="652"/>
      <c r="S66" s="652"/>
      <c r="T66" s="652"/>
      <c r="U66" s="652"/>
      <c r="V66" s="24"/>
      <c r="W66" s="24"/>
      <c r="X66" s="24"/>
      <c r="Y66" s="24"/>
      <c r="Z66" s="80"/>
      <c r="AA66" s="81"/>
    </row>
    <row r="67" spans="1:27" ht="21" customHeight="1">
      <c r="A67" s="652"/>
      <c r="B67" s="652"/>
      <c r="C67" s="652"/>
      <c r="D67" s="652"/>
      <c r="E67" s="652"/>
      <c r="F67" s="652"/>
      <c r="G67" s="652"/>
      <c r="H67" s="652"/>
      <c r="I67" s="652"/>
      <c r="J67" s="652"/>
      <c r="K67" s="652"/>
      <c r="L67" s="652"/>
      <c r="M67" s="652"/>
      <c r="N67" s="652"/>
      <c r="O67" s="652"/>
      <c r="P67" s="652"/>
      <c r="Q67" s="652"/>
      <c r="R67" s="652"/>
      <c r="S67" s="652"/>
      <c r="T67" s="652"/>
      <c r="U67" s="652"/>
      <c r="V67" s="24"/>
      <c r="W67" s="24"/>
      <c r="X67" s="24"/>
      <c r="Y67" s="24"/>
      <c r="Z67" s="80"/>
      <c r="AA67" s="81"/>
    </row>
    <row r="68" spans="1:27" ht="21" customHeight="1">
      <c r="A68" s="652"/>
      <c r="B68" s="652"/>
      <c r="C68" s="652"/>
      <c r="D68" s="652"/>
      <c r="E68" s="652"/>
      <c r="F68" s="652"/>
      <c r="G68" s="652"/>
      <c r="H68" s="652"/>
      <c r="I68" s="652"/>
      <c r="J68" s="652"/>
      <c r="K68" s="652"/>
      <c r="L68" s="652"/>
      <c r="M68" s="652"/>
      <c r="N68" s="652"/>
      <c r="O68" s="652"/>
      <c r="P68" s="652"/>
      <c r="Q68" s="652"/>
      <c r="R68" s="652"/>
      <c r="S68" s="652"/>
      <c r="T68" s="652"/>
      <c r="U68" s="652"/>
      <c r="V68" s="24"/>
      <c r="W68" s="24"/>
      <c r="X68" s="24"/>
      <c r="Y68" s="24"/>
      <c r="Z68" s="80"/>
      <c r="AA68" s="81"/>
    </row>
    <row r="69" spans="1:27" ht="14.25" customHeight="1">
      <c r="A69" s="652"/>
      <c r="B69" s="652"/>
      <c r="C69" s="652"/>
      <c r="D69" s="652"/>
      <c r="E69" s="652"/>
      <c r="F69" s="652"/>
      <c r="G69" s="652"/>
      <c r="H69" s="652"/>
      <c r="I69" s="652"/>
      <c r="J69" s="652"/>
      <c r="K69" s="652"/>
      <c r="L69" s="652"/>
      <c r="M69" s="652"/>
      <c r="N69" s="652"/>
      <c r="O69" s="652"/>
      <c r="P69" s="652"/>
      <c r="Q69" s="652"/>
      <c r="R69" s="652"/>
      <c r="S69" s="652"/>
      <c r="T69" s="652"/>
      <c r="U69" s="652"/>
      <c r="V69" s="24"/>
      <c r="W69" s="24"/>
      <c r="X69" s="24"/>
      <c r="Y69" s="24"/>
      <c r="Z69" s="80"/>
      <c r="AA69" s="81"/>
    </row>
    <row r="70" spans="1:27" ht="14.25" customHeight="1">
      <c r="A70" s="652"/>
      <c r="B70" s="652"/>
      <c r="C70" s="652"/>
      <c r="D70" s="652"/>
      <c r="E70" s="652"/>
      <c r="F70" s="652"/>
      <c r="G70" s="652"/>
      <c r="H70" s="652"/>
      <c r="I70" s="652"/>
      <c r="J70" s="652"/>
      <c r="K70" s="652"/>
      <c r="L70" s="652"/>
      <c r="M70" s="652"/>
      <c r="N70" s="652"/>
      <c r="O70" s="652"/>
      <c r="P70" s="652"/>
      <c r="Q70" s="652"/>
      <c r="R70" s="652"/>
      <c r="S70" s="652"/>
      <c r="T70" s="652"/>
      <c r="U70" s="652"/>
      <c r="V70" s="24"/>
      <c r="W70" s="24"/>
      <c r="X70" s="24"/>
      <c r="Y70" s="24"/>
      <c r="Z70" s="80"/>
      <c r="AA70" s="81"/>
    </row>
    <row r="71" spans="1:27" ht="14.25" customHeight="1">
      <c r="A71" s="652"/>
      <c r="B71" s="652"/>
      <c r="C71" s="652"/>
      <c r="D71" s="652"/>
      <c r="E71" s="652"/>
      <c r="F71" s="652"/>
      <c r="G71" s="652"/>
      <c r="H71" s="652"/>
      <c r="I71" s="652"/>
      <c r="J71" s="652"/>
      <c r="K71" s="652"/>
      <c r="L71" s="652"/>
      <c r="M71" s="652"/>
      <c r="N71" s="652"/>
      <c r="O71" s="652"/>
      <c r="P71" s="652"/>
      <c r="Q71" s="652"/>
      <c r="R71" s="652"/>
      <c r="S71" s="652"/>
      <c r="T71" s="652"/>
      <c r="U71" s="652"/>
      <c r="V71" s="24"/>
      <c r="W71" s="24"/>
      <c r="X71" s="24"/>
      <c r="Y71" s="24"/>
      <c r="Z71" s="80"/>
      <c r="AA71" s="81"/>
    </row>
    <row r="72" spans="1:27" ht="14.25" customHeight="1">
      <c r="A72" s="652"/>
      <c r="B72" s="652"/>
      <c r="C72" s="652"/>
      <c r="D72" s="652"/>
      <c r="E72" s="652"/>
      <c r="F72" s="652"/>
      <c r="G72" s="652"/>
      <c r="H72" s="652"/>
      <c r="I72" s="652"/>
      <c r="J72" s="652"/>
      <c r="K72" s="652"/>
      <c r="L72" s="652"/>
      <c r="M72" s="652"/>
      <c r="N72" s="652"/>
      <c r="O72" s="652"/>
      <c r="P72" s="652"/>
      <c r="Q72" s="652"/>
      <c r="R72" s="652"/>
      <c r="S72" s="652"/>
      <c r="T72" s="652"/>
      <c r="U72" s="652"/>
      <c r="V72" s="24"/>
      <c r="W72" s="24"/>
      <c r="X72" s="24"/>
      <c r="Y72" s="24"/>
      <c r="Z72" s="80"/>
      <c r="AA72" s="81"/>
    </row>
    <row r="73" spans="1:27" ht="14.2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80"/>
      <c r="AA73" s="81"/>
    </row>
    <row r="74" spans="1:27" ht="14.2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80"/>
      <c r="AA74" s="81"/>
    </row>
    <row r="75" spans="1:27" ht="14.2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80"/>
      <c r="AA75" s="81"/>
    </row>
    <row r="76" spans="1:27" ht="14.2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80"/>
      <c r="AA76" s="81"/>
    </row>
    <row r="77" spans="1:27" ht="14.2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80"/>
      <c r="AA77" s="81"/>
    </row>
    <row r="78" spans="1:27" ht="14.2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80"/>
      <c r="AA78" s="81"/>
    </row>
    <row r="79" spans="1:27" ht="14.2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80"/>
      <c r="AA79" s="81"/>
    </row>
    <row r="80" spans="1:27" ht="14.2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80"/>
      <c r="AA80" s="81"/>
    </row>
    <row r="81" spans="1:27" ht="14.2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80"/>
      <c r="AA81" s="81"/>
    </row>
    <row r="82" spans="1:27" ht="14.2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80"/>
      <c r="AA82" s="81"/>
    </row>
    <row r="83" spans="1:27" ht="14.2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80"/>
      <c r="AA83" s="81"/>
    </row>
    <row r="84" spans="1:27" ht="14.2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80"/>
      <c r="AA84" s="81"/>
    </row>
    <row r="85" spans="1:27" ht="14.2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80"/>
      <c r="AA85" s="81"/>
    </row>
    <row r="86" spans="1:27" ht="14.2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80"/>
      <c r="AA86" s="81"/>
    </row>
    <row r="87" spans="1:27" ht="14.2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80"/>
      <c r="AA87" s="81"/>
    </row>
    <row r="88" spans="1:27" ht="14.2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80"/>
      <c r="AA88" s="81"/>
    </row>
    <row r="89" spans="1:27" ht="14.2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80"/>
      <c r="AA89" s="81"/>
    </row>
    <row r="90" spans="1:27" ht="14.2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80"/>
      <c r="AA90" s="81"/>
    </row>
    <row r="91" spans="1:27" ht="14.2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80"/>
      <c r="AA91" s="81"/>
    </row>
    <row r="92" spans="1:27" ht="14.2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80"/>
      <c r="AA92" s="81"/>
    </row>
    <row r="93" spans="1:27" ht="14.2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80"/>
      <c r="AA93" s="81"/>
    </row>
    <row r="94" spans="1:27" ht="14.2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80"/>
      <c r="AA94" s="81"/>
    </row>
    <row r="95" spans="1:27" ht="14.2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80"/>
      <c r="AA95" s="81"/>
    </row>
    <row r="96" spans="1:27" ht="14.2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80"/>
      <c r="AA96" s="81"/>
    </row>
    <row r="97" spans="1:27" ht="14.2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80"/>
      <c r="AA97" s="81"/>
    </row>
    <row r="98" spans="1:27" ht="14.2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80"/>
      <c r="AA98" s="81"/>
    </row>
    <row r="99" spans="1:27" ht="14.2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80"/>
      <c r="AA99" s="81"/>
    </row>
    <row r="100" spans="1:27" ht="14.2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80"/>
      <c r="AA100" s="81"/>
    </row>
    <row r="101" spans="1:27" ht="14.2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80"/>
      <c r="AA101" s="81"/>
    </row>
    <row r="102" spans="1:27" ht="14.2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80"/>
      <c r="AA102" s="81"/>
    </row>
    <row r="103" spans="1:27" ht="14.2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80"/>
      <c r="AA103" s="81"/>
    </row>
    <row r="104" spans="1:27" ht="14.2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80"/>
      <c r="AA104" s="81"/>
    </row>
    <row r="105" spans="1:27" ht="14.2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80"/>
      <c r="AA105" s="81"/>
    </row>
    <row r="106" spans="1:27" ht="14.2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80"/>
      <c r="AA106" s="81"/>
    </row>
    <row r="107" spans="1:27" ht="14.2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80"/>
      <c r="AA107" s="81"/>
    </row>
    <row r="108" spans="1:27" ht="14.2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80"/>
      <c r="AA108" s="81"/>
    </row>
    <row r="109" spans="1:27" ht="14.2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80"/>
      <c r="AA109" s="81"/>
    </row>
    <row r="110" spans="1:27" ht="14.2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80"/>
      <c r="AA110" s="81"/>
    </row>
    <row r="111" spans="1:27" ht="14.2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80"/>
      <c r="AA111" s="81"/>
    </row>
    <row r="112" spans="1:27" ht="14.2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80"/>
      <c r="AA112" s="81"/>
    </row>
    <row r="113" spans="1:27" ht="14.2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80"/>
      <c r="AA113" s="81"/>
    </row>
    <row r="114" spans="1:27" ht="14.2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80"/>
      <c r="AA114" s="81"/>
    </row>
    <row r="115" spans="1:27" ht="14.2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80"/>
      <c r="AA115" s="81"/>
    </row>
    <row r="116" spans="1:27" ht="14.2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80"/>
      <c r="AA116" s="81"/>
    </row>
    <row r="117" spans="1:27" ht="14.2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80"/>
      <c r="AA117" s="81"/>
    </row>
    <row r="118" spans="1:27" ht="14.2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80"/>
      <c r="AA118" s="81"/>
    </row>
    <row r="119" spans="1:27" ht="14.2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80"/>
      <c r="AA119" s="81"/>
    </row>
    <row r="120" spans="1:27" ht="14.2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80"/>
      <c r="AA120" s="81"/>
    </row>
    <row r="121" spans="1:27" ht="14.2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80"/>
      <c r="AA121" s="81"/>
    </row>
    <row r="122" spans="1:27" ht="14.2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80"/>
      <c r="AA122" s="81"/>
    </row>
    <row r="123" spans="1:27" ht="14.2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80"/>
      <c r="AA123" s="81"/>
    </row>
    <row r="124" spans="1:27" ht="14.2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80"/>
      <c r="AA124" s="81"/>
    </row>
    <row r="125" spans="1:27" ht="14.2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80"/>
      <c r="AA125" s="81"/>
    </row>
    <row r="126" spans="1:27" ht="14.2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80"/>
      <c r="AA126" s="81"/>
    </row>
    <row r="127" spans="1:27" ht="14.2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80"/>
      <c r="AA127" s="81"/>
    </row>
    <row r="128" spans="1:27" ht="14.2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80"/>
      <c r="AA128" s="81"/>
    </row>
    <row r="129" spans="1:27" ht="14.2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80"/>
      <c r="AA129" s="81"/>
    </row>
    <row r="130" spans="1:27" ht="14.2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80"/>
      <c r="AA130" s="81"/>
    </row>
    <row r="131" spans="1:27" ht="14.2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80"/>
      <c r="AA131" s="81"/>
    </row>
  </sheetData>
  <sheetProtection selectLockedCells="1" selectUnlockedCells="1"/>
  <mergeCells count="81">
    <mergeCell ref="B42:E42"/>
    <mergeCell ref="B28:E28"/>
    <mergeCell ref="B29:E29"/>
    <mergeCell ref="B39:E39"/>
    <mergeCell ref="B1:B9"/>
    <mergeCell ref="B11:J11"/>
    <mergeCell ref="A61:G61"/>
    <mergeCell ref="A62:U72"/>
    <mergeCell ref="B14:G14"/>
    <mergeCell ref="S2:S11"/>
    <mergeCell ref="R2:R11"/>
    <mergeCell ref="Q2:Q11"/>
    <mergeCell ref="T2:T11"/>
    <mergeCell ref="P2:P11"/>
    <mergeCell ref="U2:U11"/>
    <mergeCell ref="B47:E47"/>
    <mergeCell ref="A58:E58"/>
    <mergeCell ref="B33:E33"/>
    <mergeCell ref="B34:E34"/>
    <mergeCell ref="A55:E55"/>
    <mergeCell ref="B23:E23"/>
    <mergeCell ref="A57:E57"/>
    <mergeCell ref="A50:E50"/>
    <mergeCell ref="A54:E54"/>
    <mergeCell ref="B38:E38"/>
    <mergeCell ref="A51:E51"/>
    <mergeCell ref="B32:E32"/>
    <mergeCell ref="B37:E37"/>
    <mergeCell ref="B45:E45"/>
    <mergeCell ref="B36:E36"/>
    <mergeCell ref="B20:E20"/>
    <mergeCell ref="B44:E44"/>
    <mergeCell ref="B27:E27"/>
    <mergeCell ref="B43:E43"/>
    <mergeCell ref="B17:E17"/>
    <mergeCell ref="E10:G10"/>
    <mergeCell ref="B21:E21"/>
    <mergeCell ref="B15:G15"/>
    <mergeCell ref="C5:J5"/>
    <mergeCell ref="C6:J6"/>
    <mergeCell ref="B18:E18"/>
    <mergeCell ref="B19:E19"/>
    <mergeCell ref="B26:E26"/>
    <mergeCell ref="B31:E31"/>
    <mergeCell ref="B22:E22"/>
    <mergeCell ref="B35:E35"/>
    <mergeCell ref="B30:E30"/>
    <mergeCell ref="B24:E24"/>
    <mergeCell ref="B25:E25"/>
    <mergeCell ref="B40:E40"/>
    <mergeCell ref="B41:E41"/>
    <mergeCell ref="C8:J9"/>
    <mergeCell ref="K1:W1"/>
    <mergeCell ref="Y2:Y11"/>
    <mergeCell ref="C4:J4"/>
    <mergeCell ref="B12:G12"/>
    <mergeCell ref="C2:J3"/>
    <mergeCell ref="K2:K11"/>
    <mergeCell ref="L2:L11"/>
    <mergeCell ref="C1:J1"/>
    <mergeCell ref="C7:J7"/>
    <mergeCell ref="K47:Y47"/>
    <mergeCell ref="K45:Y45"/>
    <mergeCell ref="Z12:Z13"/>
    <mergeCell ref="N2:N11"/>
    <mergeCell ref="X2:X11"/>
    <mergeCell ref="AA12:AA13"/>
    <mergeCell ref="V2:V11"/>
    <mergeCell ref="W2:W11"/>
    <mergeCell ref="M2:M11"/>
    <mergeCell ref="O2:O11"/>
    <mergeCell ref="A1:A15"/>
    <mergeCell ref="H45:I45"/>
    <mergeCell ref="A56:E56"/>
    <mergeCell ref="A53:E53"/>
    <mergeCell ref="H16:J20"/>
    <mergeCell ref="A48:E48"/>
    <mergeCell ref="A52:E52"/>
    <mergeCell ref="B46:E46"/>
    <mergeCell ref="B13:G13"/>
    <mergeCell ref="B10:D10"/>
  </mergeCells>
  <printOptions/>
  <pageMargins left="0" right="0" top="0.2362204724409449" bottom="0.2362204724409449" header="0.5118110236220472" footer="0.5118110236220472"/>
  <pageSetup fitToHeight="1" fitToWidth="1" horizontalDpi="300" verticalDpi="300" orientation="landscape" paperSize="8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6.57421875" style="337" customWidth="1"/>
    <col min="2" max="2" width="28.421875" style="4" customWidth="1"/>
    <col min="3" max="3" width="17.00390625" style="0" customWidth="1"/>
    <col min="4" max="4" width="11.57421875" style="0" customWidth="1"/>
    <col min="5" max="5" width="10.28125" style="0" customWidth="1"/>
    <col min="6" max="6" width="12.57421875" style="0" customWidth="1"/>
    <col min="7" max="7" width="10.7109375" style="0" customWidth="1"/>
    <col min="8" max="8" width="17.421875" style="0" customWidth="1"/>
    <col min="9" max="9" width="15.57421875" style="0" customWidth="1"/>
    <col min="10" max="10" width="17.00390625" style="0" customWidth="1"/>
    <col min="11" max="11" width="16.7109375" style="0" customWidth="1"/>
    <col min="12" max="12" width="15.8515625" style="0" customWidth="1"/>
    <col min="13" max="13" width="17.7109375" style="0" customWidth="1"/>
    <col min="14" max="14" width="19.421875" style="0" customWidth="1"/>
    <col min="15" max="15" width="15.57421875" style="0" customWidth="1"/>
    <col min="16" max="16" width="13.28125" style="0" customWidth="1"/>
    <col min="17" max="17" width="13.57421875" style="0" customWidth="1"/>
    <col min="18" max="18" width="13.140625" style="0" customWidth="1"/>
    <col min="19" max="19" width="12.8515625" style="0" customWidth="1"/>
  </cols>
  <sheetData>
    <row r="1" spans="1:11" s="2" customFormat="1" ht="12.75">
      <c r="A1" s="338"/>
      <c r="B1" s="832" t="s">
        <v>57</v>
      </c>
      <c r="C1" s="339" t="s">
        <v>61</v>
      </c>
      <c r="D1" s="334"/>
      <c r="E1" s="335"/>
      <c r="F1" s="334"/>
      <c r="G1" s="334"/>
      <c r="H1" s="334"/>
      <c r="I1" s="334"/>
      <c r="J1" s="334"/>
      <c r="K1" s="334"/>
    </row>
    <row r="2" spans="1:11" s="2" customFormat="1" ht="12.75">
      <c r="A2" s="338"/>
      <c r="B2" s="833"/>
      <c r="C2" s="339"/>
      <c r="D2" s="335"/>
      <c r="E2" s="334"/>
      <c r="F2" s="334"/>
      <c r="G2" s="334"/>
      <c r="H2" s="334"/>
      <c r="I2" s="334"/>
      <c r="J2" s="334"/>
      <c r="K2" s="334"/>
    </row>
    <row r="3" spans="1:11" s="2" customFormat="1" ht="12.75">
      <c r="A3" s="338"/>
      <c r="B3" s="833"/>
      <c r="C3" s="339" t="s">
        <v>58</v>
      </c>
      <c r="D3" s="336" t="s">
        <v>59</v>
      </c>
      <c r="E3" s="336" t="s">
        <v>54</v>
      </c>
      <c r="F3" s="336" t="s">
        <v>59</v>
      </c>
      <c r="G3" s="336" t="s">
        <v>54</v>
      </c>
      <c r="H3" s="336" t="s">
        <v>60</v>
      </c>
      <c r="I3" s="333" t="s">
        <v>54</v>
      </c>
      <c r="J3" s="333" t="s">
        <v>59</v>
      </c>
      <c r="K3" s="333" t="s">
        <v>54</v>
      </c>
    </row>
    <row r="4" spans="1:11" s="2" customFormat="1" ht="12.75">
      <c r="A4" s="338"/>
      <c r="B4" s="834"/>
      <c r="C4" s="339"/>
      <c r="D4" s="336"/>
      <c r="E4" s="336"/>
      <c r="F4" s="336"/>
      <c r="G4" s="336"/>
      <c r="H4" s="336"/>
      <c r="I4" s="333"/>
      <c r="J4" s="333"/>
      <c r="K4" s="333"/>
    </row>
    <row r="5" spans="2:9" ht="25.5">
      <c r="B5" s="340" t="s">
        <v>56</v>
      </c>
      <c r="C5" s="3"/>
      <c r="D5" s="3"/>
      <c r="E5" s="3"/>
      <c r="F5" s="3"/>
      <c r="G5" s="3"/>
      <c r="H5" s="3"/>
      <c r="I5" s="3"/>
    </row>
    <row r="6" spans="2:9" ht="12.75">
      <c r="B6" s="340" t="s">
        <v>55</v>
      </c>
      <c r="C6" s="3"/>
      <c r="D6" s="3"/>
      <c r="E6" s="3"/>
      <c r="F6" s="3"/>
      <c r="G6" s="3"/>
      <c r="H6" s="3"/>
      <c r="I6" s="3"/>
    </row>
    <row r="7" spans="2:9" ht="24">
      <c r="B7" s="341" t="s">
        <v>217</v>
      </c>
      <c r="C7" s="3"/>
      <c r="D7" s="3"/>
      <c r="E7" s="3"/>
      <c r="F7" s="3"/>
      <c r="G7" s="3"/>
      <c r="H7" s="3"/>
      <c r="I7" s="3"/>
    </row>
    <row r="8" spans="2:9" ht="24">
      <c r="B8" s="341" t="s">
        <v>217</v>
      </c>
      <c r="C8" s="3"/>
      <c r="D8" s="3"/>
      <c r="E8" s="3"/>
      <c r="F8" s="3"/>
      <c r="G8" s="3"/>
      <c r="H8" s="3"/>
      <c r="I8" s="3"/>
    </row>
    <row r="9" spans="2:9" ht="24">
      <c r="B9" s="341" t="s">
        <v>218</v>
      </c>
      <c r="C9" s="3"/>
      <c r="D9" s="3"/>
      <c r="E9" s="3"/>
      <c r="F9" s="3"/>
      <c r="G9" s="3"/>
      <c r="H9" s="3"/>
      <c r="I9" s="3"/>
    </row>
    <row r="10" spans="2:9" ht="24">
      <c r="B10" s="341" t="s">
        <v>218</v>
      </c>
      <c r="C10" s="3"/>
      <c r="D10" s="3"/>
      <c r="E10" s="3"/>
      <c r="F10" s="3"/>
      <c r="G10" s="3"/>
      <c r="H10" s="3"/>
      <c r="I10" s="3"/>
    </row>
    <row r="11" spans="2:9" ht="12.75">
      <c r="B11" s="341" t="s">
        <v>219</v>
      </c>
      <c r="C11" s="3"/>
      <c r="D11" s="3"/>
      <c r="E11" s="3"/>
      <c r="F11" s="3"/>
      <c r="G11" s="3"/>
      <c r="H11" s="3"/>
      <c r="I11" s="3"/>
    </row>
    <row r="12" spans="2:9" ht="12.75">
      <c r="B12" s="341" t="s">
        <v>220</v>
      </c>
      <c r="C12" s="3"/>
      <c r="D12" s="3"/>
      <c r="E12" s="3"/>
      <c r="F12" s="3"/>
      <c r="G12" s="3"/>
      <c r="H12" s="3"/>
      <c r="I12" s="3"/>
    </row>
    <row r="13" spans="2:9" ht="24">
      <c r="B13" s="341" t="s">
        <v>217</v>
      </c>
      <c r="C13" s="3"/>
      <c r="D13" s="3"/>
      <c r="E13" s="3"/>
      <c r="F13" s="3"/>
      <c r="G13" s="3"/>
      <c r="H13" s="3"/>
      <c r="I13" s="3"/>
    </row>
    <row r="14" spans="2:9" ht="24">
      <c r="B14" s="341" t="s">
        <v>221</v>
      </c>
      <c r="C14" s="3"/>
      <c r="D14" s="3"/>
      <c r="E14" s="3"/>
      <c r="F14" s="3"/>
      <c r="G14" s="3"/>
      <c r="H14" s="3"/>
      <c r="I14" s="3"/>
    </row>
    <row r="15" spans="2:9" ht="12.75">
      <c r="B15" s="341" t="s">
        <v>222</v>
      </c>
      <c r="C15" s="3"/>
      <c r="D15" s="3"/>
      <c r="E15" s="3"/>
      <c r="F15" s="3"/>
      <c r="G15" s="3"/>
      <c r="H15" s="3"/>
      <c r="I15" s="3"/>
    </row>
    <row r="16" spans="2:9" ht="24">
      <c r="B16" s="341" t="s">
        <v>223</v>
      </c>
      <c r="C16" s="3"/>
      <c r="D16" s="3"/>
      <c r="E16" s="3"/>
      <c r="F16" s="3"/>
      <c r="G16" s="3"/>
      <c r="H16" s="3"/>
      <c r="I16" s="3"/>
    </row>
    <row r="17" spans="2:9" ht="12.75">
      <c r="B17" s="342" t="s">
        <v>224</v>
      </c>
      <c r="C17" s="3"/>
      <c r="D17" s="3"/>
      <c r="E17" s="3"/>
      <c r="F17" s="3"/>
      <c r="G17" s="3"/>
      <c r="H17" s="3"/>
      <c r="I17" s="3"/>
    </row>
    <row r="18" spans="2:9" ht="12.75">
      <c r="B18" s="342" t="s">
        <v>210</v>
      </c>
      <c r="C18" s="3"/>
      <c r="D18" s="3"/>
      <c r="E18" s="3"/>
      <c r="F18" s="3"/>
      <c r="G18" s="3"/>
      <c r="H18" s="3"/>
      <c r="I18" s="3"/>
    </row>
  </sheetData>
  <sheetProtection/>
  <mergeCells count="1">
    <mergeCell ref="B1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="50" zoomScaleNormal="50" zoomScalePageLayoutView="0" workbookViewId="0" topLeftCell="A1">
      <selection activeCell="U32" sqref="U32"/>
    </sheetView>
  </sheetViews>
  <sheetFormatPr defaultColWidth="9.140625" defaultRowHeight="12.75"/>
  <cols>
    <col min="1" max="1" width="8.57421875" style="32" customWidth="1"/>
    <col min="2" max="4" width="9.140625" style="14" customWidth="1"/>
    <col min="5" max="5" width="65.7109375" style="14" customWidth="1"/>
    <col min="6" max="6" width="15.8515625" style="14" customWidth="1"/>
    <col min="7" max="7" width="16.140625" style="14" customWidth="1"/>
    <col min="8" max="8" width="15.8515625" style="14" customWidth="1"/>
    <col min="9" max="9" width="17.28125" style="14" customWidth="1"/>
    <col min="10" max="10" width="2.8515625" style="15" customWidth="1"/>
    <col min="11" max="11" width="18.7109375" style="14" customWidth="1"/>
    <col min="12" max="12" width="14.57421875" style="14" customWidth="1"/>
    <col min="13" max="13" width="14.421875" style="14" customWidth="1"/>
    <col min="14" max="14" width="12.57421875" style="14" customWidth="1"/>
    <col min="15" max="15" width="7.140625" style="14" customWidth="1"/>
    <col min="16" max="16384" width="9.140625" style="15" customWidth="1"/>
  </cols>
  <sheetData>
    <row r="1" spans="1:11" ht="22.5" customHeight="1">
      <c r="A1" s="343"/>
      <c r="B1" s="655" t="s">
        <v>64</v>
      </c>
      <c r="C1" s="655"/>
      <c r="D1" s="655"/>
      <c r="E1" s="655"/>
      <c r="F1" s="655"/>
      <c r="G1" s="655"/>
      <c r="H1" s="655"/>
      <c r="I1" s="656"/>
      <c r="J1" s="12"/>
      <c r="K1" s="13"/>
    </row>
    <row r="2" spans="1:11" ht="14.25" customHeight="1">
      <c r="A2" s="344"/>
      <c r="B2" s="657" t="str">
        <f>'Sottofascicolo Pagamento'!B9</f>
        <v>TITOLO PROGETTO:</v>
      </c>
      <c r="C2" s="657"/>
      <c r="D2" s="657"/>
      <c r="E2" s="657"/>
      <c r="F2" s="657"/>
      <c r="G2" s="657"/>
      <c r="H2" s="657"/>
      <c r="I2" s="658"/>
      <c r="J2" s="1"/>
      <c r="K2" s="5"/>
    </row>
    <row r="3" spans="1:11" ht="14.25" customHeight="1">
      <c r="A3" s="344"/>
      <c r="B3" s="657"/>
      <c r="C3" s="657"/>
      <c r="D3" s="657"/>
      <c r="E3" s="657"/>
      <c r="F3" s="657"/>
      <c r="G3" s="657"/>
      <c r="H3" s="657"/>
      <c r="I3" s="658"/>
      <c r="J3" s="1"/>
      <c r="K3" s="5"/>
    </row>
    <row r="4" spans="1:9" ht="21.75" customHeight="1">
      <c r="A4" s="344"/>
      <c r="B4" s="659" t="s">
        <v>0</v>
      </c>
      <c r="C4" s="659"/>
      <c r="D4" s="659"/>
      <c r="E4" s="659"/>
      <c r="F4" s="659"/>
      <c r="G4" s="659"/>
      <c r="H4" s="659"/>
      <c r="I4" s="660"/>
    </row>
    <row r="5" spans="1:11" ht="21" customHeight="1">
      <c r="A5" s="344"/>
      <c r="B5" s="659" t="str">
        <f>'Sottofascicolo Pagamento'!B13</f>
        <v>                                       O.C.D.P.C.  N.                                                                          –   CODICE INTERVENTO:    </v>
      </c>
      <c r="C5" s="659"/>
      <c r="D5" s="659"/>
      <c r="E5" s="659"/>
      <c r="F5" s="659"/>
      <c r="G5" s="659"/>
      <c r="H5" s="659"/>
      <c r="I5" s="660"/>
      <c r="J5" s="12"/>
      <c r="K5" s="13"/>
    </row>
    <row r="6" spans="1:11" ht="18" customHeight="1">
      <c r="A6" s="344"/>
      <c r="B6" s="661" t="str">
        <f>'Sottofascicolo Pagamento'!B14</f>
        <v>CONVENZIONE  REP.  N.                      DEL   </v>
      </c>
      <c r="C6" s="661"/>
      <c r="D6" s="661"/>
      <c r="E6" s="661"/>
      <c r="F6" s="661"/>
      <c r="G6" s="661"/>
      <c r="H6" s="661"/>
      <c r="I6" s="662"/>
      <c r="J6" s="12"/>
      <c r="K6" s="13"/>
    </row>
    <row r="7" spans="1:15" ht="24" customHeight="1">
      <c r="A7" s="345"/>
      <c r="B7" s="663" t="s">
        <v>225</v>
      </c>
      <c r="C7" s="663"/>
      <c r="D7" s="663"/>
      <c r="E7" s="663"/>
      <c r="F7" s="663"/>
      <c r="G7" s="663"/>
      <c r="H7" s="663"/>
      <c r="I7" s="664"/>
      <c r="J7" s="12"/>
      <c r="K7" s="688" t="s">
        <v>10</v>
      </c>
      <c r="L7" s="689"/>
      <c r="M7" s="689"/>
      <c r="N7" s="689"/>
      <c r="O7" s="690"/>
    </row>
    <row r="8" spans="1:15" ht="22.5" customHeight="1">
      <c r="A8" s="346"/>
      <c r="B8" s="667" t="str">
        <f>'Sottofascicolo Pagamento'!B7:C7</f>
        <v>CUP:  </v>
      </c>
      <c r="C8" s="668"/>
      <c r="D8" s="668"/>
      <c r="E8" s="669" t="str">
        <f>'Sottofascicolo Pagamento'!E7:H7</f>
        <v>CIG:   </v>
      </c>
      <c r="F8" s="670"/>
      <c r="G8" s="670"/>
      <c r="H8" s="670"/>
      <c r="I8" s="671"/>
      <c r="K8" s="391" t="e">
        <f>I14</f>
        <v>#VALUE!</v>
      </c>
      <c r="L8" s="393">
        <v>0.15</v>
      </c>
      <c r="M8" s="394" t="s">
        <v>76</v>
      </c>
      <c r="N8" s="691" t="e">
        <f>K8*L8</f>
        <v>#VALUE!</v>
      </c>
      <c r="O8" s="692"/>
    </row>
    <row r="9" spans="1:15" ht="46.5" customHeight="1">
      <c r="A9" s="347"/>
      <c r="B9" s="348"/>
      <c r="C9" s="349"/>
      <c r="D9" s="349"/>
      <c r="E9" s="350"/>
      <c r="F9" s="37" t="s">
        <v>83</v>
      </c>
      <c r="G9" s="37"/>
      <c r="H9" s="37" t="s">
        <v>84</v>
      </c>
      <c r="I9" s="37"/>
      <c r="K9" s="395"/>
      <c r="L9" s="396"/>
      <c r="M9" s="207"/>
      <c r="N9" s="397"/>
      <c r="O9" s="398"/>
    </row>
    <row r="10" spans="1:15" ht="21" customHeight="1">
      <c r="A10" s="33" t="s">
        <v>2</v>
      </c>
      <c r="B10" s="819" t="s">
        <v>3</v>
      </c>
      <c r="C10" s="819"/>
      <c r="D10" s="819"/>
      <c r="E10" s="819"/>
      <c r="F10" s="16" t="str">
        <f>'Quadro economino di  progetto'!F10</f>
        <v> </v>
      </c>
      <c r="G10" s="16"/>
      <c r="H10" s="16" t="e">
        <f>F10-G11</f>
        <v>#VALUE!</v>
      </c>
      <c r="I10" s="820"/>
      <c r="K10" s="693" t="s">
        <v>13</v>
      </c>
      <c r="L10" s="694"/>
      <c r="M10" s="694"/>
      <c r="N10" s="694"/>
      <c r="O10" s="695"/>
    </row>
    <row r="11" spans="1:15" ht="21" customHeight="1">
      <c r="A11" s="33" t="s">
        <v>4</v>
      </c>
      <c r="B11" s="644" t="s">
        <v>226</v>
      </c>
      <c r="C11" s="644"/>
      <c r="D11" s="644"/>
      <c r="E11" s="644">
        <v>0.13613</v>
      </c>
      <c r="F11" s="17" t="e">
        <f>32.888*F10/100</f>
        <v>#VALUE!</v>
      </c>
      <c r="G11" s="16" t="e">
        <f>F10*0.32888</f>
        <v>#VALUE!</v>
      </c>
      <c r="H11" s="16" t="e">
        <f>G11</f>
        <v>#VALUE!</v>
      </c>
      <c r="I11" s="210"/>
      <c r="K11" s="703" t="s">
        <v>77</v>
      </c>
      <c r="L11" s="704"/>
      <c r="M11" s="705"/>
      <c r="N11" s="696">
        <f>H26+H25+H24</f>
        <v>0</v>
      </c>
      <c r="O11" s="697"/>
    </row>
    <row r="12" spans="1:15" ht="34.5" customHeight="1">
      <c r="A12" s="33" t="s">
        <v>16</v>
      </c>
      <c r="B12" s="632" t="s">
        <v>17</v>
      </c>
      <c r="C12" s="632"/>
      <c r="D12" s="632"/>
      <c r="E12" s="632"/>
      <c r="F12" s="16" t="e">
        <f>F10-F11</f>
        <v>#VALUE!</v>
      </c>
      <c r="G12" s="16"/>
      <c r="H12" s="16" t="e">
        <f>H10-H11</f>
        <v>#VALUE!</v>
      </c>
      <c r="I12" s="210"/>
      <c r="K12" s="698" t="s">
        <v>14</v>
      </c>
      <c r="L12" s="699"/>
      <c r="M12" s="699"/>
      <c r="N12" s="699"/>
      <c r="O12" s="700"/>
    </row>
    <row r="13" spans="1:15" ht="29.25" customHeight="1">
      <c r="A13" s="33" t="s">
        <v>18</v>
      </c>
      <c r="B13" s="632" t="s">
        <v>5</v>
      </c>
      <c r="C13" s="632"/>
      <c r="D13" s="632"/>
      <c r="E13" s="632"/>
      <c r="F13" s="352" t="str">
        <f>'Quadro economino di  progetto'!F12</f>
        <v> </v>
      </c>
      <c r="G13" s="352"/>
      <c r="H13" s="352" t="str">
        <f>F13</f>
        <v> </v>
      </c>
      <c r="I13" s="210"/>
      <c r="N13" s="701" t="e">
        <f>IF(N11&lt;=N8,TRUE)</f>
        <v>#VALUE!</v>
      </c>
      <c r="O13" s="702"/>
    </row>
    <row r="14" spans="1:15" ht="21" customHeight="1">
      <c r="A14" s="821" t="s">
        <v>6</v>
      </c>
      <c r="B14" s="822" t="s">
        <v>19</v>
      </c>
      <c r="C14" s="822"/>
      <c r="D14" s="822"/>
      <c r="E14" s="822"/>
      <c r="F14" s="351" t="e">
        <f>F12+F13</f>
        <v>#VALUE!</v>
      </c>
      <c r="G14" s="385"/>
      <c r="H14" s="385"/>
      <c r="I14" s="823" t="e">
        <f>F14</f>
        <v>#VALUE!</v>
      </c>
      <c r="K14" s="6"/>
      <c r="L14" s="6"/>
      <c r="M14" s="6"/>
      <c r="N14" s="6"/>
      <c r="O14" s="6"/>
    </row>
    <row r="15" spans="1:9" ht="21" customHeight="1">
      <c r="A15" s="18"/>
      <c r="B15" s="19"/>
      <c r="C15" s="19"/>
      <c r="D15" s="19"/>
      <c r="E15" s="19"/>
      <c r="F15" s="352"/>
      <c r="G15" s="352"/>
      <c r="H15" s="352"/>
      <c r="I15" s="210"/>
    </row>
    <row r="16" spans="1:9" ht="21" customHeight="1">
      <c r="A16" s="34" t="s">
        <v>7</v>
      </c>
      <c r="B16" s="824" t="s">
        <v>8</v>
      </c>
      <c r="C16" s="824"/>
      <c r="D16" s="824"/>
      <c r="E16" s="825"/>
      <c r="F16" s="384"/>
      <c r="G16" s="384"/>
      <c r="H16" s="384"/>
      <c r="I16" s="210"/>
    </row>
    <row r="17" spans="1:15" ht="8.25" customHeight="1">
      <c r="A17" s="665" t="s">
        <v>9</v>
      </c>
      <c r="B17" s="826"/>
      <c r="C17" s="826"/>
      <c r="D17" s="826"/>
      <c r="E17" s="826"/>
      <c r="F17" s="827"/>
      <c r="G17" s="829"/>
      <c r="H17" s="829"/>
      <c r="I17" s="831"/>
      <c r="K17" s="21"/>
      <c r="O17" s="13"/>
    </row>
    <row r="18" spans="1:15" ht="21.75" customHeight="1">
      <c r="A18" s="666"/>
      <c r="B18" s="666"/>
      <c r="C18" s="666"/>
      <c r="D18" s="666"/>
      <c r="E18" s="666"/>
      <c r="F18" s="828"/>
      <c r="G18" s="830"/>
      <c r="H18" s="830"/>
      <c r="I18" s="831"/>
      <c r="J18" s="22"/>
      <c r="K18" s="23"/>
      <c r="L18" s="24"/>
      <c r="M18" s="24"/>
      <c r="N18" s="24"/>
      <c r="O18" s="13"/>
    </row>
    <row r="19" spans="1:15" ht="21" customHeight="1">
      <c r="A19" s="35"/>
      <c r="B19" s="682"/>
      <c r="C19" s="682"/>
      <c r="D19" s="682"/>
      <c r="E19" s="682"/>
      <c r="F19" s="7"/>
      <c r="G19" s="7"/>
      <c r="H19" s="7"/>
      <c r="I19" s="16"/>
      <c r="J19" s="22"/>
      <c r="K19" s="672" t="s">
        <v>63</v>
      </c>
      <c r="L19" s="673"/>
      <c r="M19" s="673"/>
      <c r="N19" s="673"/>
      <c r="O19" s="674"/>
    </row>
    <row r="20" spans="1:15" ht="47.25" customHeight="1">
      <c r="A20" s="36" t="s">
        <v>11</v>
      </c>
      <c r="B20" s="639"/>
      <c r="C20" s="639"/>
      <c r="D20" s="639"/>
      <c r="E20" s="639"/>
      <c r="F20" s="379" t="s">
        <v>81</v>
      </c>
      <c r="G20" s="211" t="s">
        <v>74</v>
      </c>
      <c r="H20" s="379" t="s">
        <v>82</v>
      </c>
      <c r="I20" s="7"/>
      <c r="J20" s="22"/>
      <c r="K20" s="391" t="e">
        <f>I14</f>
        <v>#VALUE!</v>
      </c>
      <c r="L20" s="25">
        <v>0.05</v>
      </c>
      <c r="M20" s="10"/>
      <c r="N20" s="675" t="e">
        <f>K20*L20</f>
        <v>#VALUE!</v>
      </c>
      <c r="O20" s="675"/>
    </row>
    <row r="21" spans="1:15" ht="48" customHeight="1">
      <c r="A21" s="35" t="s">
        <v>12</v>
      </c>
      <c r="B21" s="644" t="s">
        <v>227</v>
      </c>
      <c r="C21" s="644"/>
      <c r="D21" s="644"/>
      <c r="E21" s="644"/>
      <c r="F21" s="380">
        <v>33000</v>
      </c>
      <c r="G21" s="381">
        <f>F21-H21</f>
        <v>330</v>
      </c>
      <c r="H21" s="380">
        <v>32670</v>
      </c>
      <c r="I21" s="820"/>
      <c r="J21" s="22"/>
      <c r="K21" s="676" t="s">
        <v>13</v>
      </c>
      <c r="L21" s="676"/>
      <c r="M21" s="676"/>
      <c r="N21" s="676"/>
      <c r="O21" s="676"/>
    </row>
    <row r="22" spans="1:15" ht="23.25" customHeight="1">
      <c r="A22" s="35"/>
      <c r="B22" s="639"/>
      <c r="C22" s="639"/>
      <c r="D22" s="639"/>
      <c r="E22" s="639"/>
      <c r="F22" s="382"/>
      <c r="G22" s="383"/>
      <c r="H22" s="382"/>
      <c r="I22" s="352"/>
      <c r="J22" s="22"/>
      <c r="K22" s="392"/>
      <c r="L22" s="392"/>
      <c r="M22" s="392"/>
      <c r="N22" s="677">
        <f>F25</f>
        <v>0</v>
      </c>
      <c r="O22" s="678"/>
    </row>
    <row r="23" spans="1:15" ht="33.75" customHeight="1">
      <c r="A23" s="35" t="s">
        <v>41</v>
      </c>
      <c r="B23" s="632" t="str">
        <f>'Quadro economino di  progetto'!B27:E27</f>
        <v>Spese per pubblicità di gara, oneri istruttori e diritti di segreteria</v>
      </c>
      <c r="C23" s="632"/>
      <c r="D23" s="632"/>
      <c r="E23" s="632"/>
      <c r="F23" s="380">
        <f>'Quadro economino di  progetto'!F27</f>
        <v>0</v>
      </c>
      <c r="G23" s="381"/>
      <c r="H23" s="380">
        <f>F23</f>
        <v>0</v>
      </c>
      <c r="I23" s="352" t="s">
        <v>79</v>
      </c>
      <c r="J23" s="22"/>
      <c r="K23" s="679" t="s">
        <v>62</v>
      </c>
      <c r="L23" s="679"/>
      <c r="M23" s="679"/>
      <c r="N23" s="679"/>
      <c r="O23" s="679"/>
    </row>
    <row r="24" spans="1:15" ht="31.5" customHeight="1">
      <c r="A24" s="35" t="s">
        <v>42</v>
      </c>
      <c r="B24" s="639" t="str">
        <f>'Quadro economino di  progetto'!B30:E30</f>
        <v>C.N.P.A.I.A.L.P.   4% su spese tecniche -  b.3.0)- b.3.1)-b.3.2) -b.3.3)- b.3.5)- b.3.6) </v>
      </c>
      <c r="C24" s="639"/>
      <c r="D24" s="639"/>
      <c r="E24" s="639"/>
      <c r="F24" s="380">
        <f>'Quadro economino di  progetto'!F30</f>
        <v>0</v>
      </c>
      <c r="G24" s="381"/>
      <c r="H24" s="380">
        <f>F24</f>
        <v>0</v>
      </c>
      <c r="I24" s="352" t="s">
        <v>79</v>
      </c>
      <c r="J24" s="22"/>
      <c r="N24" s="680" t="e">
        <f>IF(N22&lt;=N20,TRUE)</f>
        <v>#VALUE!</v>
      </c>
      <c r="O24" s="681"/>
    </row>
    <row r="25" spans="1:15" ht="23.25" customHeight="1">
      <c r="A25" s="35" t="s">
        <v>43</v>
      </c>
      <c r="B25" s="639" t="s">
        <v>78</v>
      </c>
      <c r="C25" s="639"/>
      <c r="D25" s="639"/>
      <c r="E25" s="639"/>
      <c r="F25" s="380">
        <v>0</v>
      </c>
      <c r="G25" s="381"/>
      <c r="H25" s="380">
        <f>F25</f>
        <v>0</v>
      </c>
      <c r="I25" s="352"/>
      <c r="J25" s="22"/>
      <c r="K25" s="24"/>
      <c r="L25" s="24"/>
      <c r="M25" s="24"/>
      <c r="N25" s="24"/>
      <c r="O25" s="26"/>
    </row>
    <row r="26" spans="1:15" ht="23.25" customHeight="1">
      <c r="A26" s="35" t="s">
        <v>44</v>
      </c>
      <c r="B26" s="639" t="s">
        <v>67</v>
      </c>
      <c r="C26" s="639"/>
      <c r="D26" s="639"/>
      <c r="E26" s="639"/>
      <c r="F26" s="380">
        <f>F25*0.22</f>
        <v>0</v>
      </c>
      <c r="G26" s="381"/>
      <c r="H26" s="380">
        <f>H25*0.22</f>
        <v>0</v>
      </c>
      <c r="I26" s="352"/>
      <c r="J26" s="22"/>
      <c r="K26" s="23"/>
      <c r="L26" s="31"/>
      <c r="M26" s="24"/>
      <c r="N26" s="24"/>
      <c r="O26" s="13"/>
    </row>
    <row r="27" spans="1:15" ht="23.25" customHeight="1">
      <c r="A27" s="35" t="s">
        <v>40</v>
      </c>
      <c r="B27" s="630" t="s">
        <v>66</v>
      </c>
      <c r="C27" s="630"/>
      <c r="D27" s="630"/>
      <c r="E27" s="630"/>
      <c r="F27" s="380">
        <v>0</v>
      </c>
      <c r="G27" s="381">
        <f>F27-H27</f>
        <v>-7187.4</v>
      </c>
      <c r="H27" s="380">
        <f>H21*0.22</f>
        <v>7187.4</v>
      </c>
      <c r="I27" s="352"/>
      <c r="J27" s="22"/>
      <c r="K27" s="23"/>
      <c r="L27" s="20"/>
      <c r="M27" s="27"/>
      <c r="N27" s="24"/>
      <c r="O27" s="28"/>
    </row>
    <row r="28" spans="1:15" ht="23.25" customHeight="1">
      <c r="A28" s="35" t="s">
        <v>39</v>
      </c>
      <c r="B28" s="630" t="s">
        <v>69</v>
      </c>
      <c r="C28" s="630"/>
      <c r="D28" s="630"/>
      <c r="E28" s="630"/>
      <c r="F28" s="380" t="e">
        <f>F14*0.22</f>
        <v>#VALUE!</v>
      </c>
      <c r="G28" s="381"/>
      <c r="H28" s="380" t="e">
        <f>F28</f>
        <v>#VALUE!</v>
      </c>
      <c r="I28" s="352"/>
      <c r="J28" s="22"/>
      <c r="K28" s="23"/>
      <c r="L28" s="31"/>
      <c r="M28" s="24"/>
      <c r="N28" s="24"/>
      <c r="O28" s="13"/>
    </row>
    <row r="29" spans="1:15" ht="23.25" customHeight="1">
      <c r="A29" s="35" t="s">
        <v>45</v>
      </c>
      <c r="B29" s="630" t="s">
        <v>228</v>
      </c>
      <c r="C29" s="630"/>
      <c r="D29" s="630"/>
      <c r="E29" s="630"/>
      <c r="F29" s="380"/>
      <c r="G29" s="381">
        <v>10912.95</v>
      </c>
      <c r="H29" s="380"/>
      <c r="I29" s="352"/>
      <c r="J29" s="22"/>
      <c r="K29" s="23"/>
      <c r="L29" s="24"/>
      <c r="M29" s="24"/>
      <c r="N29" s="24"/>
      <c r="O29" s="13"/>
    </row>
    <row r="30" spans="1:15" ht="23.25" customHeight="1">
      <c r="A30" s="35" t="s">
        <v>46</v>
      </c>
      <c r="B30" s="630" t="s">
        <v>229</v>
      </c>
      <c r="C30" s="630"/>
      <c r="D30" s="630"/>
      <c r="E30" s="630"/>
      <c r="F30" s="380"/>
      <c r="G30" s="381" t="e">
        <f>F11</f>
        <v>#VALUE!</v>
      </c>
      <c r="H30" s="380"/>
      <c r="I30" s="352"/>
      <c r="J30" s="22"/>
      <c r="K30" s="23"/>
      <c r="L30" s="24"/>
      <c r="M30" s="24"/>
      <c r="N30" s="24"/>
      <c r="O30" s="13"/>
    </row>
    <row r="31" spans="1:15" ht="16.5" customHeight="1">
      <c r="A31" s="684"/>
      <c r="B31" s="630"/>
      <c r="C31" s="630"/>
      <c r="D31" s="630"/>
      <c r="E31" s="630"/>
      <c r="F31" s="7"/>
      <c r="G31" s="7"/>
      <c r="H31" s="7"/>
      <c r="I31" s="16"/>
      <c r="J31" s="22"/>
      <c r="K31" s="23"/>
      <c r="L31" s="24"/>
      <c r="M31" s="24"/>
      <c r="N31" s="24"/>
      <c r="O31" s="13"/>
    </row>
    <row r="32" spans="1:15" ht="35.25" customHeight="1">
      <c r="A32" s="684"/>
      <c r="B32" s="682" t="s">
        <v>75</v>
      </c>
      <c r="C32" s="682"/>
      <c r="D32" s="682"/>
      <c r="E32" s="682"/>
      <c r="F32" s="7"/>
      <c r="G32" s="29" t="e">
        <f>SUM(G21:G31)</f>
        <v>#VALUE!</v>
      </c>
      <c r="H32" s="30"/>
      <c r="I32" s="16"/>
      <c r="J32" s="22"/>
      <c r="K32" s="23"/>
      <c r="L32" s="24"/>
      <c r="M32" s="24"/>
      <c r="N32" s="24"/>
      <c r="O32" s="13"/>
    </row>
    <row r="33" spans="1:15" ht="21" customHeight="1">
      <c r="A33" s="684"/>
      <c r="B33" s="682" t="s">
        <v>68</v>
      </c>
      <c r="C33" s="682"/>
      <c r="D33" s="682"/>
      <c r="E33" s="682"/>
      <c r="F33" s="7"/>
      <c r="G33" s="30"/>
      <c r="H33" s="30" t="e">
        <f>SUM(H21:H32)</f>
        <v>#VALUE!</v>
      </c>
      <c r="I33" s="16"/>
      <c r="J33" s="22"/>
      <c r="K33" s="685" t="s">
        <v>70</v>
      </c>
      <c r="L33" s="686"/>
      <c r="M33" s="686"/>
      <c r="N33" s="687"/>
      <c r="O33" s="13"/>
    </row>
    <row r="34" spans="1:15" ht="24.75" customHeight="1">
      <c r="A34" s="684"/>
      <c r="B34" s="682"/>
      <c r="C34" s="682"/>
      <c r="D34" s="682"/>
      <c r="E34" s="682"/>
      <c r="F34" s="7"/>
      <c r="G34" s="7"/>
      <c r="H34" s="7"/>
      <c r="I34" s="352"/>
      <c r="J34" s="22"/>
      <c r="K34" s="386"/>
      <c r="L34" s="387"/>
      <c r="M34" s="387"/>
      <c r="N34" s="388"/>
      <c r="O34" s="13"/>
    </row>
    <row r="35" spans="1:15" ht="42" customHeight="1">
      <c r="A35" s="684"/>
      <c r="B35" s="640"/>
      <c r="C35" s="640"/>
      <c r="D35" s="640"/>
      <c r="E35" s="640"/>
      <c r="F35" s="30"/>
      <c r="G35" s="30"/>
      <c r="H35" s="30"/>
      <c r="I35" s="385"/>
      <c r="J35" s="22"/>
      <c r="K35" s="389" t="s">
        <v>71</v>
      </c>
      <c r="L35" s="352" t="e">
        <f>F10-F12</f>
        <v>#VALUE!</v>
      </c>
      <c r="M35" s="8"/>
      <c r="N35" s="36"/>
      <c r="O35" s="13"/>
    </row>
    <row r="36" spans="1:15" ht="47.25">
      <c r="A36" s="684"/>
      <c r="B36" s="640" t="s">
        <v>52</v>
      </c>
      <c r="C36" s="640"/>
      <c r="D36" s="640"/>
      <c r="E36" s="640"/>
      <c r="F36" s="30"/>
      <c r="G36" s="30"/>
      <c r="H36" s="30"/>
      <c r="I36" s="385" t="e">
        <f>H33</f>
        <v>#VALUE!</v>
      </c>
      <c r="J36" s="22"/>
      <c r="K36" s="36" t="s">
        <v>72</v>
      </c>
      <c r="L36" s="7" t="e">
        <f>L35*0.22</f>
        <v>#VALUE!</v>
      </c>
      <c r="M36" s="8"/>
      <c r="N36" s="36"/>
      <c r="O36" s="13"/>
    </row>
    <row r="37" spans="1:15" ht="23.25" customHeight="1">
      <c r="A37" s="684"/>
      <c r="B37" s="640" t="s">
        <v>25</v>
      </c>
      <c r="C37" s="640"/>
      <c r="D37" s="640"/>
      <c r="E37" s="640"/>
      <c r="F37" s="30"/>
      <c r="G37" s="30"/>
      <c r="H37" s="30"/>
      <c r="I37" s="30" t="e">
        <f>G32</f>
        <v>#VALUE!</v>
      </c>
      <c r="J37" s="22"/>
      <c r="K37" s="36"/>
      <c r="L37" s="9"/>
      <c r="M37" s="8"/>
      <c r="N37" s="36"/>
      <c r="O37" s="13"/>
    </row>
    <row r="38" spans="1:15" ht="31.5">
      <c r="A38" s="684"/>
      <c r="B38" s="640" t="s">
        <v>51</v>
      </c>
      <c r="C38" s="640"/>
      <c r="D38" s="640"/>
      <c r="E38" s="640"/>
      <c r="F38" s="30"/>
      <c r="G38" s="30"/>
      <c r="H38" s="30"/>
      <c r="I38" s="385" t="e">
        <f>I37+I36+I14</f>
        <v>#VALUE!</v>
      </c>
      <c r="J38" s="22"/>
      <c r="K38" s="390" t="s">
        <v>73</v>
      </c>
      <c r="L38" s="683" t="e">
        <f>L35++L36</f>
        <v>#VALUE!</v>
      </c>
      <c r="M38" s="684"/>
      <c r="N38" s="35"/>
      <c r="O38" s="13"/>
    </row>
  </sheetData>
  <sheetProtection/>
  <mergeCells count="56">
    <mergeCell ref="I17:I18"/>
    <mergeCell ref="B33:E33"/>
    <mergeCell ref="K33:N33"/>
    <mergeCell ref="K7:O7"/>
    <mergeCell ref="N8:O8"/>
    <mergeCell ref="K10:O10"/>
    <mergeCell ref="N11:O11"/>
    <mergeCell ref="K12:O12"/>
    <mergeCell ref="N13:O13"/>
    <mergeCell ref="K11:M11"/>
    <mergeCell ref="B25:E25"/>
    <mergeCell ref="B34:E34"/>
    <mergeCell ref="B35:E35"/>
    <mergeCell ref="B36:E36"/>
    <mergeCell ref="B37:E37"/>
    <mergeCell ref="B38:E38"/>
    <mergeCell ref="L38:M38"/>
    <mergeCell ref="B26:E26"/>
    <mergeCell ref="B27:E27"/>
    <mergeCell ref="B28:E28"/>
    <mergeCell ref="B31:E31"/>
    <mergeCell ref="B32:E32"/>
    <mergeCell ref="B29:E29"/>
    <mergeCell ref="B30:E30"/>
    <mergeCell ref="B22:E22"/>
    <mergeCell ref="N22:O22"/>
    <mergeCell ref="B23:E23"/>
    <mergeCell ref="K23:O23"/>
    <mergeCell ref="B24:E24"/>
    <mergeCell ref="N24:O24"/>
    <mergeCell ref="B19:E19"/>
    <mergeCell ref="K19:O19"/>
    <mergeCell ref="B20:E20"/>
    <mergeCell ref="N20:O20"/>
    <mergeCell ref="B21:E21"/>
    <mergeCell ref="K21:O21"/>
    <mergeCell ref="A17:A18"/>
    <mergeCell ref="B17:E18"/>
    <mergeCell ref="F17:F18"/>
    <mergeCell ref="B8:D8"/>
    <mergeCell ref="E8:I8"/>
    <mergeCell ref="B10:E10"/>
    <mergeCell ref="B11:E11"/>
    <mergeCell ref="B12:E12"/>
    <mergeCell ref="G17:G18"/>
    <mergeCell ref="H17:H18"/>
    <mergeCell ref="A31:A38"/>
    <mergeCell ref="B13:E13"/>
    <mergeCell ref="B1:I1"/>
    <mergeCell ref="B2:I3"/>
    <mergeCell ref="B4:I4"/>
    <mergeCell ref="B5:I5"/>
    <mergeCell ref="B6:I6"/>
    <mergeCell ref="B7:I7"/>
    <mergeCell ref="B14:E14"/>
    <mergeCell ref="B16:E16"/>
  </mergeCells>
  <printOptions/>
  <pageMargins left="0.31496062992125984" right="0.31496062992125984" top="0.15748031496062992" bottom="0.35433070866141736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agostino</dc:creator>
  <cp:keywords/>
  <dc:description/>
  <cp:lastModifiedBy>Luigi</cp:lastModifiedBy>
  <cp:lastPrinted>2022-11-19T09:06:22Z</cp:lastPrinted>
  <dcterms:created xsi:type="dcterms:W3CDTF">2018-08-31T12:57:53Z</dcterms:created>
  <dcterms:modified xsi:type="dcterms:W3CDTF">2023-04-06T12:05:28Z</dcterms:modified>
  <cp:category/>
  <cp:version/>
  <cp:contentType/>
  <cp:contentStatus/>
  <cp:revision>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ator">
    <vt:lpwstr>Microsoft Word 12</vt:lpwstr>
  </property>
  <property fmtid="{D5CDD505-2E9C-101B-9397-08002B2CF9AE}" pid="3" name="ProgId">
    <vt:lpwstr>Word.Document</vt:lpwstr>
  </property>
</Properties>
</file>