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ietro.alfarano\Desktop\lavoro_2021_2022_2023\alta formazione\R&amp;S\pacchetto definitivo\pubblicazione avviso R&amp;S\"/>
    </mc:Choice>
  </mc:AlternateContent>
  <workbookProtection workbookAlgorithmName="SHA-512" workbookHashValue="fhVAVgyjnXy7PAB36nTvXpTyv1eD1kha0PoY93lNUxDxv5v5SnHrYJInKG0UOYkOHldUy2B0JkjbVYOzBVfyhg==" workbookSaltValue="0o5hGtGz/+Wxurm0o48lHg==" workbookSpinCount="100000" lockStructure="1"/>
  <bookViews>
    <workbookView xWindow="0" yWindow="0" windowWidth="28800" windowHeight="12300" tabRatio="841" activeTab="12"/>
  </bookViews>
  <sheets>
    <sheet name="Copertina" sheetId="59" r:id="rId1"/>
    <sheet name="ATS" sheetId="70" r:id="rId2"/>
    <sheet name="A_I_1" sheetId="57" r:id="rId3"/>
    <sheet name="A_I_2" sheetId="67" r:id="rId4"/>
    <sheet name="A_I_3" sheetId="68" r:id="rId5"/>
    <sheet name="A_OdR" sheetId="69" r:id="rId6"/>
    <sheet name="Intervento" sheetId="58" r:id="rId7"/>
    <sheet name="WP" sheetId="63" r:id="rId8"/>
    <sheet name="UCS" sheetId="71" state="hidden" r:id="rId9"/>
    <sheet name="1" sheetId="1" r:id="rId10"/>
    <sheet name="2" sheetId="2" r:id="rId11"/>
    <sheet name="3" sheetId="62" r:id="rId12"/>
    <sheet name="4" sheetId="19" r:id="rId13"/>
    <sheet name="5" sheetId="4" r:id="rId14"/>
    <sheet name="Elenco" sheetId="3" state="hidden" r:id="rId15"/>
  </sheets>
  <definedNames>
    <definedName name="_ftn1" localSheetId="9">'1'!$B$124</definedName>
    <definedName name="_ftn2" localSheetId="9">'1'!$B$125</definedName>
    <definedName name="_ftnref1" localSheetId="9">'4'!$N$8</definedName>
    <definedName name="_ftnref2" localSheetId="9">'1'!#REF!</definedName>
    <definedName name="_xlnm.Print_Area" localSheetId="9">'1'!$B$1:$V$122</definedName>
    <definedName name="_xlnm.Print_Area" localSheetId="10">'2'!$B$2:$AB$105</definedName>
    <definedName name="_xlnm.Print_Area" localSheetId="11">'3'!$B$3:$N$93</definedName>
    <definedName name="_xlnm.Print_Area" localSheetId="12">'4'!$C$2:$AC$24</definedName>
    <definedName name="_xlnm.Print_Area" localSheetId="13">'5'!$B$1:$E$62</definedName>
    <definedName name="_xlnm.Print_Area" localSheetId="2">A_I_1!$B$1:$I$71</definedName>
    <definedName name="_xlnm.Print_Area" localSheetId="3">A_I_2!$B$1:$I$71</definedName>
    <definedName name="_xlnm.Print_Area" localSheetId="4">A_I_3!$B$1:$I$71</definedName>
    <definedName name="_xlnm.Print_Area" localSheetId="5">A_OdR!$B$1:$I$60</definedName>
    <definedName name="_xlnm.Print_Area" localSheetId="1">ATS!$B$1:$I$17</definedName>
    <definedName name="_xlnm.Print_Area" localSheetId="0">Copertina!$A$3:$O$30</definedName>
    <definedName name="_xlnm.Print_Area" localSheetId="6">Intervento!$B$1:$F$17</definedName>
    <definedName name="_xlnm.Print_Area" localSheetId="7">WP!$A$2:$P$13</definedName>
    <definedName name="_xlnm.Print_Titles" localSheetId="10">'2'!$2:$7</definedName>
    <definedName name="_xlnm.Print_Titles" localSheetId="6">Intervento!$1:$2</definedName>
    <definedName name="_xlnm.Print_Titles" localSheetId="7">WP!$A:$A</definedName>
    <definedName name="UTILE_PERDITA_" localSheetId="0">#REF!</definedName>
    <definedName name="UTILE_PERDITA_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69" l="1"/>
  <c r="B71" i="68"/>
  <c r="B71" i="67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58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N82" i="62"/>
  <c r="N81" i="62"/>
  <c r="N80" i="62"/>
  <c r="N79" i="62"/>
  <c r="N77" i="62"/>
  <c r="N76" i="62"/>
  <c r="N75" i="62"/>
  <c r="N74" i="62"/>
  <c r="N72" i="62"/>
  <c r="N71" i="62"/>
  <c r="N70" i="62"/>
  <c r="N69" i="62"/>
  <c r="N67" i="62"/>
  <c r="N66" i="62"/>
  <c r="N65" i="62"/>
  <c r="N64" i="62"/>
  <c r="N62" i="62"/>
  <c r="N61" i="62"/>
  <c r="N60" i="62"/>
  <c r="N59" i="62"/>
  <c r="N57" i="62"/>
  <c r="N56" i="62"/>
  <c r="N55" i="62"/>
  <c r="N54" i="62"/>
  <c r="N52" i="62"/>
  <c r="N51" i="62"/>
  <c r="N50" i="62"/>
  <c r="N49" i="62"/>
  <c r="N47" i="62"/>
  <c r="N46" i="62"/>
  <c r="N45" i="62"/>
  <c r="N44" i="62"/>
  <c r="N42" i="62"/>
  <c r="N41" i="62"/>
  <c r="N40" i="62"/>
  <c r="N39" i="62"/>
  <c r="N37" i="62"/>
  <c r="N36" i="62"/>
  <c r="N35" i="62"/>
  <c r="N34" i="62"/>
  <c r="N32" i="62"/>
  <c r="N31" i="62"/>
  <c r="N30" i="62"/>
  <c r="N29" i="62"/>
  <c r="N27" i="62"/>
  <c r="N26" i="62"/>
  <c r="N25" i="62"/>
  <c r="N24" i="62"/>
  <c r="N22" i="62"/>
  <c r="N21" i="62"/>
  <c r="N20" i="62"/>
  <c r="N19" i="62"/>
  <c r="N17" i="62"/>
  <c r="N16" i="62"/>
  <c r="N15" i="62"/>
  <c r="N14" i="62"/>
  <c r="N12" i="62"/>
  <c r="N11" i="62"/>
  <c r="N10" i="62"/>
  <c r="N9" i="62"/>
  <c r="N114" i="1" l="1"/>
  <c r="H114" i="1" s="1"/>
  <c r="M84" i="62"/>
  <c r="M85" i="62"/>
  <c r="M86" i="62"/>
  <c r="M87" i="62"/>
  <c r="K84" i="62"/>
  <c r="K85" i="62"/>
  <c r="K86" i="62"/>
  <c r="K87" i="62"/>
  <c r="I84" i="62"/>
  <c r="I85" i="62"/>
  <c r="I86" i="62"/>
  <c r="I87" i="62"/>
  <c r="G84" i="62"/>
  <c r="G85" i="62"/>
  <c r="G86" i="62"/>
  <c r="G87" i="62"/>
  <c r="E84" i="62"/>
  <c r="E85" i="62"/>
  <c r="E86" i="62"/>
  <c r="E87" i="62"/>
  <c r="E83" i="62"/>
  <c r="F83" i="62"/>
  <c r="G83" i="62"/>
  <c r="H83" i="62"/>
  <c r="I83" i="62"/>
  <c r="J83" i="62"/>
  <c r="K83" i="62"/>
  <c r="L83" i="62"/>
  <c r="M83" i="62"/>
  <c r="E78" i="62"/>
  <c r="F78" i="62"/>
  <c r="G78" i="62"/>
  <c r="H78" i="62"/>
  <c r="I78" i="62"/>
  <c r="J78" i="62"/>
  <c r="K78" i="62"/>
  <c r="L78" i="62"/>
  <c r="M78" i="62"/>
  <c r="E73" i="62"/>
  <c r="F73" i="62"/>
  <c r="G73" i="62"/>
  <c r="H73" i="62"/>
  <c r="I73" i="62"/>
  <c r="J73" i="62"/>
  <c r="K73" i="62"/>
  <c r="L73" i="62"/>
  <c r="M73" i="62"/>
  <c r="E68" i="62"/>
  <c r="F68" i="62"/>
  <c r="G68" i="62"/>
  <c r="H68" i="62"/>
  <c r="I68" i="62"/>
  <c r="J68" i="62"/>
  <c r="K68" i="62"/>
  <c r="L68" i="62"/>
  <c r="M68" i="62"/>
  <c r="E63" i="62"/>
  <c r="F63" i="62"/>
  <c r="G63" i="62"/>
  <c r="H63" i="62"/>
  <c r="I63" i="62"/>
  <c r="J63" i="62"/>
  <c r="K63" i="62"/>
  <c r="L63" i="62"/>
  <c r="M63" i="62"/>
  <c r="E58" i="62"/>
  <c r="F58" i="62"/>
  <c r="G58" i="62"/>
  <c r="H58" i="62"/>
  <c r="I58" i="62"/>
  <c r="J58" i="62"/>
  <c r="K58" i="62"/>
  <c r="L58" i="62"/>
  <c r="M58" i="62"/>
  <c r="E53" i="62"/>
  <c r="F53" i="62"/>
  <c r="G53" i="62"/>
  <c r="H53" i="62"/>
  <c r="I53" i="62"/>
  <c r="J53" i="62"/>
  <c r="K53" i="62"/>
  <c r="L53" i="62"/>
  <c r="M53" i="62"/>
  <c r="E48" i="62"/>
  <c r="F48" i="62"/>
  <c r="G48" i="62"/>
  <c r="H48" i="62"/>
  <c r="I48" i="62"/>
  <c r="J48" i="62"/>
  <c r="K48" i="62"/>
  <c r="L48" i="62"/>
  <c r="M48" i="62"/>
  <c r="E43" i="62"/>
  <c r="F43" i="62"/>
  <c r="G43" i="62"/>
  <c r="H43" i="62"/>
  <c r="I43" i="62"/>
  <c r="J43" i="62"/>
  <c r="K43" i="62"/>
  <c r="L43" i="62"/>
  <c r="M43" i="62"/>
  <c r="E38" i="62"/>
  <c r="F38" i="62"/>
  <c r="G38" i="62"/>
  <c r="H38" i="62"/>
  <c r="I38" i="62"/>
  <c r="J38" i="62"/>
  <c r="K38" i="62"/>
  <c r="L38" i="62"/>
  <c r="M38" i="62"/>
  <c r="E33" i="62"/>
  <c r="F33" i="62"/>
  <c r="G33" i="62"/>
  <c r="H33" i="62"/>
  <c r="I33" i="62"/>
  <c r="J33" i="62"/>
  <c r="K33" i="62"/>
  <c r="L33" i="62"/>
  <c r="M33" i="62"/>
  <c r="E28" i="62"/>
  <c r="F28" i="62"/>
  <c r="G28" i="62"/>
  <c r="H28" i="62"/>
  <c r="I28" i="62"/>
  <c r="J28" i="62"/>
  <c r="K28" i="62"/>
  <c r="L28" i="62"/>
  <c r="M28" i="62"/>
  <c r="E23" i="62"/>
  <c r="F23" i="62"/>
  <c r="G23" i="62"/>
  <c r="H23" i="62"/>
  <c r="I23" i="62"/>
  <c r="J23" i="62"/>
  <c r="K23" i="62"/>
  <c r="L23" i="62"/>
  <c r="M23" i="62"/>
  <c r="E18" i="62"/>
  <c r="F18" i="62"/>
  <c r="G18" i="62"/>
  <c r="H18" i="62"/>
  <c r="I18" i="62"/>
  <c r="J18" i="62"/>
  <c r="K18" i="62"/>
  <c r="L18" i="62"/>
  <c r="M18" i="62"/>
  <c r="E13" i="62"/>
  <c r="F13" i="62"/>
  <c r="G13" i="62"/>
  <c r="H13" i="62"/>
  <c r="I13" i="62"/>
  <c r="J13" i="62"/>
  <c r="K13" i="62"/>
  <c r="L13" i="62"/>
  <c r="M13" i="62"/>
  <c r="C91" i="62"/>
  <c r="C90" i="62"/>
  <c r="C89" i="62"/>
  <c r="C86" i="62"/>
  <c r="C85" i="62"/>
  <c r="C84" i="62"/>
  <c r="C81" i="62"/>
  <c r="C80" i="62"/>
  <c r="C79" i="62"/>
  <c r="C76" i="62"/>
  <c r="C75" i="62"/>
  <c r="C74" i="62"/>
  <c r="C71" i="62"/>
  <c r="C70" i="62"/>
  <c r="C69" i="62"/>
  <c r="C66" i="62"/>
  <c r="C65" i="62"/>
  <c r="C64" i="62"/>
  <c r="C61" i="62"/>
  <c r="C60" i="62"/>
  <c r="C59" i="62"/>
  <c r="C56" i="62"/>
  <c r="C55" i="62"/>
  <c r="C54" i="62"/>
  <c r="C51" i="62"/>
  <c r="C50" i="62"/>
  <c r="C49" i="62"/>
  <c r="C46" i="62"/>
  <c r="C45" i="62"/>
  <c r="C44" i="62"/>
  <c r="C41" i="62"/>
  <c r="C40" i="62"/>
  <c r="C39" i="62"/>
  <c r="C36" i="62"/>
  <c r="C35" i="62"/>
  <c r="C34" i="62"/>
  <c r="C31" i="62"/>
  <c r="C30" i="62"/>
  <c r="C29" i="62"/>
  <c r="C26" i="62"/>
  <c r="C25" i="62"/>
  <c r="C24" i="62"/>
  <c r="C21" i="62"/>
  <c r="C20" i="62"/>
  <c r="C19" i="62"/>
  <c r="C16" i="62"/>
  <c r="C15" i="62"/>
  <c r="C14" i="62"/>
  <c r="C11" i="62"/>
  <c r="C10" i="62"/>
  <c r="C9" i="62"/>
  <c r="D13" i="70"/>
  <c r="D9" i="70"/>
  <c r="G11" i="58"/>
  <c r="F11" i="58" s="1"/>
  <c r="E22" i="58"/>
  <c r="E23" i="58" s="1"/>
  <c r="M88" i="62" l="1"/>
  <c r="K88" i="62"/>
  <c r="I88" i="62"/>
  <c r="G88" i="62"/>
  <c r="E88" i="62"/>
  <c r="O12" i="19"/>
  <c r="O11" i="19"/>
  <c r="O10" i="19"/>
  <c r="O9" i="19"/>
  <c r="D11" i="70"/>
  <c r="C27" i="4"/>
  <c r="C15" i="4"/>
  <c r="C3" i="4"/>
  <c r="U19" i="19"/>
  <c r="V19" i="19"/>
  <c r="W19" i="19"/>
  <c r="X19" i="19"/>
  <c r="Y19" i="19"/>
  <c r="Z19" i="19"/>
  <c r="AA19" i="19"/>
  <c r="E11" i="19"/>
  <c r="I11" i="19" s="1"/>
  <c r="E10" i="19"/>
  <c r="J10" i="19" s="1"/>
  <c r="C11" i="19"/>
  <c r="G11" i="19" l="1"/>
  <c r="B38" i="4"/>
  <c r="T11" i="19"/>
  <c r="S11" i="19"/>
  <c r="R11" i="19"/>
  <c r="Q11" i="19"/>
  <c r="P11" i="19"/>
  <c r="H11" i="19"/>
  <c r="J11" i="19"/>
  <c r="I10" i="19"/>
  <c r="C10" i="19"/>
  <c r="V7" i="19"/>
  <c r="L10" i="19" s="1"/>
  <c r="AA104" i="2"/>
  <c r="AA102" i="2"/>
  <c r="AA101" i="2"/>
  <c r="AA100" i="2"/>
  <c r="AA99" i="2"/>
  <c r="AA98" i="2"/>
  <c r="AA97" i="2"/>
  <c r="AA96" i="2"/>
  <c r="AA95" i="2"/>
  <c r="AA94" i="2"/>
  <c r="AA92" i="2"/>
  <c r="AA91" i="2"/>
  <c r="AA90" i="2"/>
  <c r="AA89" i="2"/>
  <c r="AA88" i="2"/>
  <c r="AA87" i="2"/>
  <c r="AA86" i="2"/>
  <c r="AA85" i="2"/>
  <c r="AA84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39" i="2"/>
  <c r="AC39" i="2" s="1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U9" i="2"/>
  <c r="V9" i="2"/>
  <c r="W9" i="2"/>
  <c r="X9" i="2"/>
  <c r="Y9" i="2"/>
  <c r="Z9" i="2"/>
  <c r="U70" i="2"/>
  <c r="V70" i="2"/>
  <c r="W70" i="2"/>
  <c r="X70" i="2"/>
  <c r="Y70" i="2"/>
  <c r="Z70" i="2"/>
  <c r="U83" i="2"/>
  <c r="V83" i="2"/>
  <c r="W83" i="2"/>
  <c r="X83" i="2"/>
  <c r="Y83" i="2"/>
  <c r="Z83" i="2"/>
  <c r="U93" i="2"/>
  <c r="V93" i="2"/>
  <c r="W93" i="2"/>
  <c r="X93" i="2"/>
  <c r="Y93" i="2"/>
  <c r="Z93" i="2"/>
  <c r="U103" i="2"/>
  <c r="V103" i="2"/>
  <c r="W103" i="2"/>
  <c r="X103" i="2"/>
  <c r="Y103" i="2"/>
  <c r="Z103" i="2"/>
  <c r="O71" i="1"/>
  <c r="N71" i="1"/>
  <c r="O70" i="1"/>
  <c r="Q70" i="1" s="1"/>
  <c r="N70" i="1"/>
  <c r="P70" i="1" s="1"/>
  <c r="O69" i="1"/>
  <c r="Q69" i="1" s="1"/>
  <c r="N69" i="1"/>
  <c r="P69" i="1" s="1"/>
  <c r="O68" i="1"/>
  <c r="Q68" i="1" s="1"/>
  <c r="N68" i="1"/>
  <c r="P68" i="1" s="1"/>
  <c r="O67" i="1"/>
  <c r="Q67" i="1" s="1"/>
  <c r="N67" i="1"/>
  <c r="P67" i="1" s="1"/>
  <c r="O66" i="1"/>
  <c r="Q66" i="1" s="1"/>
  <c r="N66" i="1"/>
  <c r="P66" i="1" s="1"/>
  <c r="O65" i="1"/>
  <c r="Q65" i="1" s="1"/>
  <c r="N64" i="1"/>
  <c r="P64" i="1" s="1"/>
  <c r="N63" i="1"/>
  <c r="P63" i="1" s="1"/>
  <c r="O62" i="1"/>
  <c r="Q62" i="1" s="1"/>
  <c r="N61" i="1"/>
  <c r="P61" i="1" s="1"/>
  <c r="O60" i="1"/>
  <c r="Q60" i="1" s="1"/>
  <c r="O59" i="1"/>
  <c r="Q59" i="1" s="1"/>
  <c r="O58" i="1"/>
  <c r="Q58" i="1" s="1"/>
  <c r="L43" i="1"/>
  <c r="P43" i="1" s="1"/>
  <c r="N65" i="1"/>
  <c r="P65" i="1" s="1"/>
  <c r="O64" i="1"/>
  <c r="Q64" i="1" s="1"/>
  <c r="O63" i="1"/>
  <c r="Q63" i="1" s="1"/>
  <c r="N62" i="1"/>
  <c r="P62" i="1" s="1"/>
  <c r="O61" i="1"/>
  <c r="Q61" i="1" s="1"/>
  <c r="N60" i="1"/>
  <c r="P60" i="1" s="1"/>
  <c r="N59" i="1"/>
  <c r="P59" i="1" s="1"/>
  <c r="M56" i="1"/>
  <c r="Q56" i="1" s="1"/>
  <c r="L56" i="1"/>
  <c r="P56" i="1" s="1"/>
  <c r="M55" i="1"/>
  <c r="Q55" i="1" s="1"/>
  <c r="L55" i="1"/>
  <c r="P55" i="1" s="1"/>
  <c r="M54" i="1"/>
  <c r="Q54" i="1" s="1"/>
  <c r="L54" i="1"/>
  <c r="P54" i="1" s="1"/>
  <c r="M53" i="1"/>
  <c r="Q53" i="1" s="1"/>
  <c r="L53" i="1"/>
  <c r="P53" i="1" s="1"/>
  <c r="M52" i="1"/>
  <c r="Q52" i="1" s="1"/>
  <c r="L52" i="1"/>
  <c r="P52" i="1" s="1"/>
  <c r="M51" i="1"/>
  <c r="Q51" i="1" s="1"/>
  <c r="L51" i="1"/>
  <c r="P51" i="1" s="1"/>
  <c r="L50" i="1"/>
  <c r="P50" i="1" s="1"/>
  <c r="M49" i="1"/>
  <c r="Q49" i="1" s="1"/>
  <c r="L49" i="1"/>
  <c r="P49" i="1" s="1"/>
  <c r="M48" i="1"/>
  <c r="Q48" i="1" s="1"/>
  <c r="M47" i="1"/>
  <c r="Q47" i="1" s="1"/>
  <c r="L46" i="1"/>
  <c r="P46" i="1" s="1"/>
  <c r="M45" i="1"/>
  <c r="Q45" i="1" s="1"/>
  <c r="L44" i="1"/>
  <c r="P44" i="1" s="1"/>
  <c r="J28" i="1"/>
  <c r="K41" i="1"/>
  <c r="J41" i="1"/>
  <c r="K40" i="1"/>
  <c r="Q40" i="1" s="1"/>
  <c r="J40" i="1"/>
  <c r="P40" i="1" s="1"/>
  <c r="K39" i="1"/>
  <c r="Q39" i="1" s="1"/>
  <c r="J39" i="1"/>
  <c r="P39" i="1" s="1"/>
  <c r="K38" i="1"/>
  <c r="Q38" i="1" s="1"/>
  <c r="J38" i="1"/>
  <c r="P38" i="1" s="1"/>
  <c r="K37" i="1"/>
  <c r="Q37" i="1" s="1"/>
  <c r="J37" i="1"/>
  <c r="P37" i="1" s="1"/>
  <c r="K36" i="1"/>
  <c r="Q36" i="1" s="1"/>
  <c r="J36" i="1"/>
  <c r="P36" i="1" s="1"/>
  <c r="K35" i="1"/>
  <c r="Q35" i="1" s="1"/>
  <c r="J35" i="1"/>
  <c r="P35" i="1" s="1"/>
  <c r="K34" i="1"/>
  <c r="Q34" i="1" s="1"/>
  <c r="J34" i="1"/>
  <c r="P34" i="1" s="1"/>
  <c r="K33" i="1"/>
  <c r="Q33" i="1" s="1"/>
  <c r="J33" i="1"/>
  <c r="P33" i="1" s="1"/>
  <c r="K32" i="1"/>
  <c r="Q32" i="1" s="1"/>
  <c r="J31" i="1"/>
  <c r="P31" i="1" s="1"/>
  <c r="K30" i="1"/>
  <c r="J29" i="1"/>
  <c r="I26" i="1"/>
  <c r="Q26" i="1" s="1"/>
  <c r="H26" i="1"/>
  <c r="P26" i="1" s="1"/>
  <c r="I25" i="1"/>
  <c r="Q25" i="1" s="1"/>
  <c r="H25" i="1"/>
  <c r="P25" i="1" s="1"/>
  <c r="I24" i="1"/>
  <c r="Q24" i="1" s="1"/>
  <c r="H24" i="1"/>
  <c r="P24" i="1" s="1"/>
  <c r="I23" i="1"/>
  <c r="Q23" i="1" s="1"/>
  <c r="H23" i="1"/>
  <c r="P23" i="1" s="1"/>
  <c r="I22" i="1"/>
  <c r="Q22" i="1" s="1"/>
  <c r="H22" i="1"/>
  <c r="P22" i="1" s="1"/>
  <c r="I21" i="1"/>
  <c r="Q21" i="1" s="1"/>
  <c r="H21" i="1"/>
  <c r="P21" i="1" s="1"/>
  <c r="I20" i="1"/>
  <c r="Q20" i="1" s="1"/>
  <c r="H20" i="1"/>
  <c r="P20" i="1" s="1"/>
  <c r="I19" i="1"/>
  <c r="Q19" i="1" s="1"/>
  <c r="H19" i="1"/>
  <c r="P19" i="1" s="1"/>
  <c r="H17" i="1"/>
  <c r="H16" i="1"/>
  <c r="H15" i="1"/>
  <c r="I14" i="1"/>
  <c r="I13" i="1"/>
  <c r="F56" i="1"/>
  <c r="F55" i="1"/>
  <c r="F54" i="1"/>
  <c r="F53" i="1"/>
  <c r="F52" i="1"/>
  <c r="F51" i="1"/>
  <c r="F50" i="1"/>
  <c r="M50" i="1" s="1"/>
  <c r="Q50" i="1" s="1"/>
  <c r="F49" i="1"/>
  <c r="F48" i="1"/>
  <c r="L48" i="1" s="1"/>
  <c r="P48" i="1" s="1"/>
  <c r="F47" i="1"/>
  <c r="L47" i="1" s="1"/>
  <c r="P47" i="1" s="1"/>
  <c r="F46" i="1"/>
  <c r="M46" i="1" s="1"/>
  <c r="Q46" i="1" s="1"/>
  <c r="F45" i="1"/>
  <c r="L45" i="1" s="1"/>
  <c r="P45" i="1" s="1"/>
  <c r="F44" i="1"/>
  <c r="M44" i="1" s="1"/>
  <c r="Q44" i="1" s="1"/>
  <c r="F43" i="1"/>
  <c r="M43" i="1" s="1"/>
  <c r="Q43" i="1" s="1"/>
  <c r="F41" i="1"/>
  <c r="F40" i="1"/>
  <c r="F39" i="1"/>
  <c r="F38" i="1"/>
  <c r="F37" i="1"/>
  <c r="F36" i="1"/>
  <c r="F35" i="1"/>
  <c r="F34" i="1"/>
  <c r="F33" i="1"/>
  <c r="F32" i="1"/>
  <c r="J32" i="1" s="1"/>
  <c r="P32" i="1" s="1"/>
  <c r="F31" i="1"/>
  <c r="K31" i="1" s="1"/>
  <c r="Q31" i="1" s="1"/>
  <c r="F30" i="1"/>
  <c r="J30" i="1" s="1"/>
  <c r="F29" i="1"/>
  <c r="K29" i="1" s="1"/>
  <c r="F28" i="1"/>
  <c r="K28" i="1" s="1"/>
  <c r="F26" i="1"/>
  <c r="F25" i="1"/>
  <c r="F24" i="1"/>
  <c r="F23" i="1"/>
  <c r="F22" i="1"/>
  <c r="F21" i="1"/>
  <c r="F20" i="1"/>
  <c r="F19" i="1"/>
  <c r="F18" i="1"/>
  <c r="H18" i="1" s="1"/>
  <c r="F17" i="1"/>
  <c r="I17" i="1" s="1"/>
  <c r="F16" i="1"/>
  <c r="I16" i="1" s="1"/>
  <c r="F15" i="1"/>
  <c r="I15" i="1" s="1"/>
  <c r="F14" i="1"/>
  <c r="H14" i="1" s="1"/>
  <c r="F13" i="1"/>
  <c r="H13" i="1" s="1"/>
  <c r="B65" i="2"/>
  <c r="B66" i="2"/>
  <c r="B67" i="2"/>
  <c r="B68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P10" i="19" l="1"/>
  <c r="Q10" i="19"/>
  <c r="R10" i="19"/>
  <c r="S10" i="19"/>
  <c r="T10" i="19"/>
  <c r="N58" i="1"/>
  <c r="P58" i="1" s="1"/>
  <c r="R58" i="1" s="1"/>
  <c r="T58" i="1" s="1"/>
  <c r="AC56" i="2" s="1"/>
  <c r="AB39" i="2"/>
  <c r="I18" i="1"/>
  <c r="W8" i="2"/>
  <c r="R65" i="1"/>
  <c r="T65" i="1" s="1"/>
  <c r="AC63" i="2" s="1"/>
  <c r="V8" i="2"/>
  <c r="U8" i="2"/>
  <c r="Z8" i="2"/>
  <c r="Y8" i="2"/>
  <c r="R32" i="1"/>
  <c r="AB30" i="2" s="1"/>
  <c r="R69" i="1"/>
  <c r="T69" i="1" s="1"/>
  <c r="AC67" i="2" s="1"/>
  <c r="R51" i="1"/>
  <c r="V51" i="1" s="1"/>
  <c r="R55" i="1"/>
  <c r="V55" i="1" s="1"/>
  <c r="K10" i="19"/>
  <c r="K11" i="19"/>
  <c r="L11" i="19"/>
  <c r="X8" i="2"/>
  <c r="R67" i="1"/>
  <c r="V67" i="1" s="1"/>
  <c r="R50" i="1"/>
  <c r="V50" i="1" s="1"/>
  <c r="R45" i="1"/>
  <c r="V45" i="1" s="1"/>
  <c r="R46" i="1"/>
  <c r="V46" i="1" s="1"/>
  <c r="R23" i="1"/>
  <c r="R21" i="1"/>
  <c r="R49" i="1"/>
  <c r="V49" i="1" s="1"/>
  <c r="R70" i="1"/>
  <c r="V70" i="1" s="1"/>
  <c r="R61" i="1"/>
  <c r="T61" i="1" s="1"/>
  <c r="AC59" i="2" s="1"/>
  <c r="R24" i="1"/>
  <c r="R53" i="1"/>
  <c r="AB51" i="2" s="1"/>
  <c r="R19" i="1"/>
  <c r="R62" i="1"/>
  <c r="V62" i="1" s="1"/>
  <c r="R64" i="1"/>
  <c r="AB62" i="2" s="1"/>
  <c r="R59" i="1"/>
  <c r="V59" i="1" s="1"/>
  <c r="R63" i="1"/>
  <c r="V63" i="1" s="1"/>
  <c r="R68" i="1"/>
  <c r="AB66" i="2" s="1"/>
  <c r="R60" i="1"/>
  <c r="T60" i="1" s="1"/>
  <c r="AC58" i="2" s="1"/>
  <c r="R66" i="1"/>
  <c r="V66" i="1" s="1"/>
  <c r="R47" i="1"/>
  <c r="V47" i="1" s="1"/>
  <c r="R54" i="1"/>
  <c r="V54" i="1" s="1"/>
  <c r="R52" i="1"/>
  <c r="AB50" i="2" s="1"/>
  <c r="R56" i="1"/>
  <c r="V56" i="1" s="1"/>
  <c r="R44" i="1"/>
  <c r="V44" i="1" s="1"/>
  <c r="R48" i="1"/>
  <c r="V48" i="1" s="1"/>
  <c r="R43" i="1"/>
  <c r="AB41" i="2" s="1"/>
  <c r="T51" i="1"/>
  <c r="AC49" i="2" s="1"/>
  <c r="T45" i="1"/>
  <c r="AC43" i="2" s="1"/>
  <c r="AB49" i="2"/>
  <c r="R36" i="1"/>
  <c r="V36" i="1" s="1"/>
  <c r="R40" i="1"/>
  <c r="AB38" i="2" s="1"/>
  <c r="R20" i="1"/>
  <c r="R26" i="1"/>
  <c r="R22" i="1"/>
  <c r="R25" i="1"/>
  <c r="R37" i="1"/>
  <c r="T37" i="1" s="1"/>
  <c r="AC35" i="2" s="1"/>
  <c r="R38" i="1"/>
  <c r="AB36" i="2" s="1"/>
  <c r="R31" i="1"/>
  <c r="V31" i="1" s="1"/>
  <c r="R39" i="1"/>
  <c r="V39" i="1" s="1"/>
  <c r="R34" i="1"/>
  <c r="V34" i="1" s="1"/>
  <c r="R35" i="1"/>
  <c r="T35" i="1" s="1"/>
  <c r="AC33" i="2" s="1"/>
  <c r="R33" i="1"/>
  <c r="T33" i="1" s="1"/>
  <c r="AC31" i="2" s="1"/>
  <c r="T32" i="1" l="1"/>
  <c r="AC30" i="2" s="1"/>
  <c r="V65" i="1"/>
  <c r="V32" i="1"/>
  <c r="AB53" i="2"/>
  <c r="AB63" i="2"/>
  <c r="T40" i="1"/>
  <c r="AC38" i="2" s="1"/>
  <c r="T55" i="1"/>
  <c r="AC53" i="2" s="1"/>
  <c r="AB54" i="2"/>
  <c r="T67" i="1"/>
  <c r="AC65" i="2" s="1"/>
  <c r="AB67" i="2"/>
  <c r="AB34" i="2"/>
  <c r="V69" i="1"/>
  <c r="T36" i="1"/>
  <c r="AC34" i="2" s="1"/>
  <c r="T54" i="1"/>
  <c r="AC52" i="2" s="1"/>
  <c r="AB47" i="2"/>
  <c r="T46" i="1"/>
  <c r="AC44" i="2" s="1"/>
  <c r="T49" i="1"/>
  <c r="AC47" i="2" s="1"/>
  <c r="AB43" i="2"/>
  <c r="AB52" i="2"/>
  <c r="AB44" i="2"/>
  <c r="V40" i="1"/>
  <c r="AB65" i="2"/>
  <c r="T50" i="1"/>
  <c r="AC48" i="2" s="1"/>
  <c r="AB48" i="2"/>
  <c r="AB59" i="2"/>
  <c r="T44" i="1"/>
  <c r="AC42" i="2" s="1"/>
  <c r="T53" i="1"/>
  <c r="AC51" i="2" s="1"/>
  <c r="V52" i="1"/>
  <c r="V53" i="1"/>
  <c r="T52" i="1"/>
  <c r="AC50" i="2" s="1"/>
  <c r="AB68" i="2"/>
  <c r="T70" i="1"/>
  <c r="AC68" i="2" s="1"/>
  <c r="V61" i="1"/>
  <c r="T66" i="1"/>
  <c r="AC64" i="2" s="1"/>
  <c r="AB64" i="2"/>
  <c r="T39" i="1"/>
  <c r="AC37" i="2" s="1"/>
  <c r="V37" i="1"/>
  <c r="T68" i="1"/>
  <c r="AC66" i="2" s="1"/>
  <c r="T63" i="1"/>
  <c r="AC61" i="2" s="1"/>
  <c r="T38" i="1"/>
  <c r="AC36" i="2" s="1"/>
  <c r="AB61" i="2"/>
  <c r="V38" i="1"/>
  <c r="AB46" i="2"/>
  <c r="T48" i="1"/>
  <c r="AC46" i="2" s="1"/>
  <c r="AB57" i="2"/>
  <c r="V60" i="1"/>
  <c r="T62" i="1"/>
  <c r="AC60" i="2" s="1"/>
  <c r="AB60" i="2"/>
  <c r="T59" i="1"/>
  <c r="AC57" i="2" s="1"/>
  <c r="AB58" i="2"/>
  <c r="V68" i="1"/>
  <c r="V64" i="1"/>
  <c r="T64" i="1"/>
  <c r="AC62" i="2" s="1"/>
  <c r="V58" i="1"/>
  <c r="AB56" i="2"/>
  <c r="T43" i="1"/>
  <c r="AC41" i="2" s="1"/>
  <c r="AB45" i="2"/>
  <c r="T47" i="1"/>
  <c r="AC45" i="2" s="1"/>
  <c r="AB42" i="2"/>
  <c r="T56" i="1"/>
  <c r="AC54" i="2" s="1"/>
  <c r="V43" i="1"/>
  <c r="AB37" i="2"/>
  <c r="AB32" i="2"/>
  <c r="AB29" i="2"/>
  <c r="T31" i="1"/>
  <c r="AC29" i="2" s="1"/>
  <c r="V33" i="1"/>
  <c r="AB31" i="2"/>
  <c r="AB33" i="2"/>
  <c r="AB35" i="2"/>
  <c r="T34" i="1"/>
  <c r="AC32" i="2" s="1"/>
  <c r="V35" i="1"/>
  <c r="Q106" i="1" l="1"/>
  <c r="Q105" i="1" s="1"/>
  <c r="Q104" i="1"/>
  <c r="Q103" i="1"/>
  <c r="Q102" i="1"/>
  <c r="Q101" i="1"/>
  <c r="Q100" i="1"/>
  <c r="Q99" i="1"/>
  <c r="Q98" i="1"/>
  <c r="Q97" i="1"/>
  <c r="Q96" i="1"/>
  <c r="Q94" i="1"/>
  <c r="Q93" i="1"/>
  <c r="Q92" i="1"/>
  <c r="Q91" i="1"/>
  <c r="Q90" i="1"/>
  <c r="Q89" i="1"/>
  <c r="Q88" i="1"/>
  <c r="Q87" i="1"/>
  <c r="Q86" i="1"/>
  <c r="Q84" i="1"/>
  <c r="Q83" i="1"/>
  <c r="Q82" i="1"/>
  <c r="Q81" i="1"/>
  <c r="Q80" i="1"/>
  <c r="Q79" i="1"/>
  <c r="Q78" i="1"/>
  <c r="Q77" i="1"/>
  <c r="Q76" i="1"/>
  <c r="Q75" i="1"/>
  <c r="Q74" i="1"/>
  <c r="Q73" i="1"/>
  <c r="Q71" i="1"/>
  <c r="Q30" i="1"/>
  <c r="Q29" i="1"/>
  <c r="Q28" i="1"/>
  <c r="Q18" i="1"/>
  <c r="Q17" i="1"/>
  <c r="Q16" i="1"/>
  <c r="Q15" i="1"/>
  <c r="Q14" i="1"/>
  <c r="Q13" i="1"/>
  <c r="P106" i="1"/>
  <c r="P105" i="1" s="1"/>
  <c r="P104" i="1"/>
  <c r="P103" i="1"/>
  <c r="P102" i="1"/>
  <c r="P101" i="1"/>
  <c r="P100" i="1"/>
  <c r="P99" i="1"/>
  <c r="P98" i="1"/>
  <c r="P97" i="1"/>
  <c r="P96" i="1"/>
  <c r="P94" i="1"/>
  <c r="P93" i="1"/>
  <c r="P92" i="1"/>
  <c r="P91" i="1"/>
  <c r="P90" i="1"/>
  <c r="P89" i="1"/>
  <c r="P88" i="1"/>
  <c r="P87" i="1"/>
  <c r="P86" i="1"/>
  <c r="P84" i="1"/>
  <c r="P83" i="1"/>
  <c r="P82" i="1"/>
  <c r="P81" i="1"/>
  <c r="P80" i="1"/>
  <c r="P79" i="1"/>
  <c r="P78" i="1"/>
  <c r="P77" i="1"/>
  <c r="P76" i="1"/>
  <c r="P75" i="1"/>
  <c r="P74" i="1"/>
  <c r="P73" i="1"/>
  <c r="P71" i="1"/>
  <c r="P30" i="1"/>
  <c r="R30" i="1" s="1"/>
  <c r="P29" i="1"/>
  <c r="P28" i="1"/>
  <c r="P18" i="1"/>
  <c r="P17" i="1"/>
  <c r="P16" i="1"/>
  <c r="P15" i="1"/>
  <c r="P14" i="1"/>
  <c r="P13" i="1"/>
  <c r="O105" i="1"/>
  <c r="O95" i="1"/>
  <c r="O85" i="1"/>
  <c r="O72" i="1"/>
  <c r="O11" i="1"/>
  <c r="O121" i="1" s="1"/>
  <c r="M105" i="1"/>
  <c r="M95" i="1"/>
  <c r="M85" i="1"/>
  <c r="M72" i="1"/>
  <c r="M11" i="1"/>
  <c r="K105" i="1"/>
  <c r="K95" i="1"/>
  <c r="K85" i="1"/>
  <c r="K72" i="1"/>
  <c r="K11" i="1"/>
  <c r="K121" i="1" s="1"/>
  <c r="I105" i="1"/>
  <c r="I95" i="1"/>
  <c r="I85" i="1"/>
  <c r="I72" i="1"/>
  <c r="I11" i="1"/>
  <c r="I121" i="1" s="1"/>
  <c r="O118" i="1" l="1"/>
  <c r="I118" i="1"/>
  <c r="M121" i="1"/>
  <c r="M10" i="1"/>
  <c r="K118" i="1"/>
  <c r="R99" i="1"/>
  <c r="M118" i="1"/>
  <c r="R87" i="1"/>
  <c r="R104" i="1"/>
  <c r="R73" i="1"/>
  <c r="R90" i="1"/>
  <c r="R78" i="1"/>
  <c r="R79" i="1"/>
  <c r="R29" i="1"/>
  <c r="R13" i="1"/>
  <c r="R14" i="1"/>
  <c r="T14" i="1" s="1"/>
  <c r="AC12" i="2" s="1"/>
  <c r="R16" i="1"/>
  <c r="V16" i="1" s="1"/>
  <c r="R18" i="1"/>
  <c r="T18" i="1" s="1"/>
  <c r="AC16" i="2" s="1"/>
  <c r="R92" i="1"/>
  <c r="R15" i="1"/>
  <c r="V15" i="1" s="1"/>
  <c r="T23" i="1"/>
  <c r="AC21" i="2" s="1"/>
  <c r="R71" i="1"/>
  <c r="R89" i="1"/>
  <c r="R98" i="1"/>
  <c r="R75" i="1"/>
  <c r="V26" i="1"/>
  <c r="R83" i="1"/>
  <c r="R101" i="1"/>
  <c r="T19" i="1"/>
  <c r="AC17" i="2" s="1"/>
  <c r="R76" i="1"/>
  <c r="R84" i="1"/>
  <c r="R93" i="1"/>
  <c r="R102" i="1"/>
  <c r="R17" i="1"/>
  <c r="T17" i="1" s="1"/>
  <c r="AC15" i="2" s="1"/>
  <c r="R74" i="1"/>
  <c r="R82" i="1"/>
  <c r="Q11" i="1"/>
  <c r="R97" i="1"/>
  <c r="R91" i="1"/>
  <c r="R100" i="1"/>
  <c r="T20" i="1"/>
  <c r="AC18" i="2" s="1"/>
  <c r="R28" i="1"/>
  <c r="R77" i="1"/>
  <c r="R86" i="1"/>
  <c r="R94" i="1"/>
  <c r="R103" i="1"/>
  <c r="R88" i="1"/>
  <c r="R81" i="1"/>
  <c r="R96" i="1"/>
  <c r="R80" i="1"/>
  <c r="Q72" i="1"/>
  <c r="P11" i="1"/>
  <c r="Q95" i="1"/>
  <c r="K10" i="1"/>
  <c r="P95" i="1"/>
  <c r="P72" i="1"/>
  <c r="Q85" i="1"/>
  <c r="O10" i="1"/>
  <c r="P85" i="1"/>
  <c r="R106" i="1"/>
  <c r="I10" i="1"/>
  <c r="B6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L105" i="1"/>
  <c r="L95" i="1"/>
  <c r="L85" i="1"/>
  <c r="L72" i="1"/>
  <c r="L11" i="1"/>
  <c r="V21" i="1"/>
  <c r="T22" i="1"/>
  <c r="AC20" i="2" s="1"/>
  <c r="V24" i="1"/>
  <c r="T25" i="1"/>
  <c r="AC23" i="2" s="1"/>
  <c r="L10" i="1" l="1"/>
  <c r="L120" i="1"/>
  <c r="L121" i="1"/>
  <c r="L122" i="1" s="1"/>
  <c r="L118" i="1"/>
  <c r="L119" i="1" s="1"/>
  <c r="P10" i="1"/>
  <c r="Q10" i="1"/>
  <c r="AB21" i="2"/>
  <c r="AB13" i="2"/>
  <c r="AB22" i="2"/>
  <c r="AB14" i="2"/>
  <c r="AB20" i="2"/>
  <c r="AB19" i="2"/>
  <c r="AB24" i="2"/>
  <c r="AB18" i="2"/>
  <c r="AB17" i="2"/>
  <c r="AB16" i="2"/>
  <c r="AB23" i="2"/>
  <c r="AB15" i="2"/>
  <c r="V18" i="1"/>
  <c r="T26" i="1"/>
  <c r="AC24" i="2" s="1"/>
  <c r="V20" i="1"/>
  <c r="T15" i="1"/>
  <c r="AC13" i="2" s="1"/>
  <c r="T21" i="1"/>
  <c r="AC19" i="2" s="1"/>
  <c r="V25" i="1"/>
  <c r="V23" i="1"/>
  <c r="T24" i="1"/>
  <c r="AC22" i="2" s="1"/>
  <c r="T16" i="1"/>
  <c r="AC14" i="2" s="1"/>
  <c r="V17" i="1"/>
  <c r="V22" i="1"/>
  <c r="V14" i="1"/>
  <c r="V19" i="1"/>
  <c r="L116" i="1" l="1"/>
  <c r="L8" i="1"/>
  <c r="J8" i="1"/>
  <c r="H8" i="1"/>
  <c r="B4" i="58"/>
  <c r="B60" i="69"/>
  <c r="J7" i="1"/>
  <c r="B71" i="57"/>
  <c r="H7" i="1" s="1"/>
  <c r="D7" i="70"/>
  <c r="D5" i="70"/>
  <c r="D15" i="70" s="1"/>
  <c r="L87" i="62"/>
  <c r="J87" i="62"/>
  <c r="H87" i="62"/>
  <c r="F87" i="62"/>
  <c r="D87" i="62"/>
  <c r="L86" i="62"/>
  <c r="J86" i="62"/>
  <c r="H86" i="62"/>
  <c r="F86" i="62"/>
  <c r="D86" i="62"/>
  <c r="L85" i="62"/>
  <c r="J85" i="62"/>
  <c r="H85" i="62"/>
  <c r="F85" i="62"/>
  <c r="D85" i="62"/>
  <c r="L84" i="62"/>
  <c r="J84" i="62"/>
  <c r="H84" i="62"/>
  <c r="F84" i="62"/>
  <c r="D84" i="62"/>
  <c r="D83" i="62"/>
  <c r="N83" i="62" s="1"/>
  <c r="D78" i="62"/>
  <c r="N78" i="62" s="1"/>
  <c r="D73" i="62"/>
  <c r="N73" i="62" s="1"/>
  <c r="D68" i="62"/>
  <c r="N68" i="62" s="1"/>
  <c r="D63" i="62"/>
  <c r="N63" i="62" s="1"/>
  <c r="D58" i="62"/>
  <c r="N58" i="62" s="1"/>
  <c r="D53" i="62"/>
  <c r="N53" i="62" s="1"/>
  <c r="D48" i="62"/>
  <c r="N48" i="62" s="1"/>
  <c r="D43" i="62"/>
  <c r="N43" i="62" s="1"/>
  <c r="D38" i="62"/>
  <c r="N38" i="62" s="1"/>
  <c r="D33" i="62"/>
  <c r="N33" i="62" s="1"/>
  <c r="D28" i="62"/>
  <c r="N28" i="62" s="1"/>
  <c r="D23" i="62"/>
  <c r="N23" i="62" s="1"/>
  <c r="D18" i="62"/>
  <c r="N18" i="62" s="1"/>
  <c r="D13" i="62"/>
  <c r="N13" i="62" s="1"/>
  <c r="N84" i="62" l="1"/>
  <c r="N85" i="62"/>
  <c r="N87" i="62"/>
  <c r="N86" i="62"/>
  <c r="C82" i="62"/>
  <c r="C72" i="62"/>
  <c r="C52" i="62"/>
  <c r="C42" i="62"/>
  <c r="C22" i="62"/>
  <c r="C12" i="62"/>
  <c r="C92" i="62"/>
  <c r="C62" i="62"/>
  <c r="C32" i="62"/>
  <c r="C87" i="62"/>
  <c r="C77" i="62"/>
  <c r="C67" i="62"/>
  <c r="C57" i="62"/>
  <c r="C47" i="62"/>
  <c r="C37" i="62"/>
  <c r="C27" i="62"/>
  <c r="C17" i="62"/>
  <c r="L111" i="1"/>
  <c r="Q112" i="1"/>
  <c r="R112" i="1"/>
  <c r="C12" i="19"/>
  <c r="G12" i="19" s="1"/>
  <c r="C39" i="4"/>
  <c r="N7" i="1"/>
  <c r="T120" i="1"/>
  <c r="N112" i="1"/>
  <c r="L7" i="1"/>
  <c r="L109" i="1" s="1"/>
  <c r="J88" i="62"/>
  <c r="L88" i="62"/>
  <c r="D88" i="62"/>
  <c r="F88" i="62"/>
  <c r="H88" i="62"/>
  <c r="E12" i="19" l="1"/>
  <c r="D16" i="70"/>
  <c r="F12" i="19" s="1"/>
  <c r="S112" i="1"/>
  <c r="P112" i="1" s="1"/>
  <c r="H112" i="1" s="1"/>
  <c r="N88" i="62"/>
  <c r="F103" i="2"/>
  <c r="E103" i="2"/>
  <c r="D103" i="2"/>
  <c r="C103" i="2"/>
  <c r="AB11" i="2"/>
  <c r="AB26" i="2"/>
  <c r="V30" i="1"/>
  <c r="T71" i="1"/>
  <c r="AC69" i="2" s="1"/>
  <c r="V73" i="1"/>
  <c r="V74" i="1"/>
  <c r="T75" i="1"/>
  <c r="AC73" i="2" s="1"/>
  <c r="T76" i="1"/>
  <c r="AC74" i="2" s="1"/>
  <c r="T77" i="1"/>
  <c r="AC75" i="2" s="1"/>
  <c r="T78" i="1"/>
  <c r="AC76" i="2" s="1"/>
  <c r="T79" i="1"/>
  <c r="AC77" i="2" s="1"/>
  <c r="T80" i="1"/>
  <c r="AC78" i="2" s="1"/>
  <c r="T81" i="1"/>
  <c r="AC79" i="2" s="1"/>
  <c r="V82" i="1"/>
  <c r="V83" i="1"/>
  <c r="V84" i="1"/>
  <c r="V86" i="1"/>
  <c r="V87" i="1"/>
  <c r="V88" i="1"/>
  <c r="V89" i="1"/>
  <c r="V90" i="1"/>
  <c r="V91" i="1"/>
  <c r="V92" i="1"/>
  <c r="T93" i="1"/>
  <c r="AC91" i="2" s="1"/>
  <c r="V94" i="1"/>
  <c r="V96" i="1"/>
  <c r="V98" i="1"/>
  <c r="T99" i="1"/>
  <c r="AC97" i="2" s="1"/>
  <c r="V100" i="1"/>
  <c r="T101" i="1"/>
  <c r="AC99" i="2" s="1"/>
  <c r="V103" i="1"/>
  <c r="V104" i="1"/>
  <c r="V106" i="1"/>
  <c r="N11" i="1"/>
  <c r="N72" i="1"/>
  <c r="N85" i="1"/>
  <c r="J11" i="1"/>
  <c r="J72" i="1"/>
  <c r="J85" i="1"/>
  <c r="H11" i="1"/>
  <c r="H121" i="1" s="1"/>
  <c r="H122" i="1" s="1"/>
  <c r="H72" i="1"/>
  <c r="H85" i="1"/>
  <c r="N105" i="1"/>
  <c r="J105" i="1"/>
  <c r="H105" i="1"/>
  <c r="N95" i="1"/>
  <c r="J95" i="1"/>
  <c r="H95" i="1"/>
  <c r="G3" i="58"/>
  <c r="F3" i="58" s="1"/>
  <c r="G4" i="58"/>
  <c r="F4" i="58" s="1"/>
  <c r="G5" i="58"/>
  <c r="F5" i="58" s="1"/>
  <c r="G6" i="58"/>
  <c r="F6" i="58" s="1"/>
  <c r="G7" i="58"/>
  <c r="F7" i="58" s="1"/>
  <c r="G8" i="58"/>
  <c r="F8" i="58" s="1"/>
  <c r="G9" i="58"/>
  <c r="F9" i="58" s="1"/>
  <c r="G10" i="58"/>
  <c r="F10" i="58" s="1"/>
  <c r="G12" i="58"/>
  <c r="F12" i="58" s="1"/>
  <c r="G13" i="58"/>
  <c r="F13" i="58" s="1"/>
  <c r="G14" i="58"/>
  <c r="F14" i="58" s="1"/>
  <c r="G15" i="58"/>
  <c r="F15" i="58" s="1"/>
  <c r="G16" i="58"/>
  <c r="F16" i="58" s="1"/>
  <c r="B5" i="58"/>
  <c r="B6" i="58" s="1"/>
  <c r="B7" i="58" s="1"/>
  <c r="E70" i="2"/>
  <c r="F70" i="2"/>
  <c r="C9" i="19"/>
  <c r="E9" i="19"/>
  <c r="S11" i="1"/>
  <c r="S72" i="1"/>
  <c r="S85" i="1"/>
  <c r="N19" i="19"/>
  <c r="O19" i="19"/>
  <c r="P19" i="19"/>
  <c r="Q19" i="19"/>
  <c r="R19" i="19"/>
  <c r="L19" i="19"/>
  <c r="M19" i="19"/>
  <c r="G19" i="19"/>
  <c r="H19" i="19"/>
  <c r="I19" i="19"/>
  <c r="J19" i="19"/>
  <c r="K19" i="19"/>
  <c r="P70" i="2"/>
  <c r="D70" i="2"/>
  <c r="Q70" i="2"/>
  <c r="AB78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AB102" i="2"/>
  <c r="B104" i="2"/>
  <c r="B103" i="2"/>
  <c r="B102" i="2"/>
  <c r="B101" i="2"/>
  <c r="B100" i="2"/>
  <c r="B99" i="2"/>
  <c r="B98" i="2"/>
  <c r="B97" i="2"/>
  <c r="B96" i="2"/>
  <c r="B95" i="2"/>
  <c r="B94" i="2"/>
  <c r="B93" i="2"/>
  <c r="B81" i="2"/>
  <c r="B80" i="2"/>
  <c r="B79" i="2"/>
  <c r="B78" i="2"/>
  <c r="B77" i="2"/>
  <c r="B76" i="2"/>
  <c r="B75" i="2"/>
  <c r="B74" i="2"/>
  <c r="B73" i="2"/>
  <c r="S105" i="1"/>
  <c r="T104" i="1"/>
  <c r="AC102" i="2" s="1"/>
  <c r="S95" i="1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O70" i="2"/>
  <c r="N70" i="2"/>
  <c r="M70" i="2"/>
  <c r="L70" i="2"/>
  <c r="K70" i="2"/>
  <c r="J70" i="2"/>
  <c r="I70" i="2"/>
  <c r="H70" i="2"/>
  <c r="G7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T70" i="2"/>
  <c r="S70" i="2"/>
  <c r="R70" i="2"/>
  <c r="C9" i="2"/>
  <c r="C70" i="2"/>
  <c r="C83" i="2"/>
  <c r="D9" i="2"/>
  <c r="D83" i="2"/>
  <c r="E9" i="2"/>
  <c r="E83" i="2"/>
  <c r="AB69" i="2"/>
  <c r="AB28" i="2"/>
  <c r="AB12" i="2"/>
  <c r="B82" i="2"/>
  <c r="B72" i="2"/>
  <c r="B71" i="2"/>
  <c r="B70" i="2"/>
  <c r="B10" i="2"/>
  <c r="B9" i="2"/>
  <c r="T74" i="1"/>
  <c r="AC72" i="2" s="1"/>
  <c r="T73" i="1"/>
  <c r="AC71" i="2" s="1"/>
  <c r="T30" i="1"/>
  <c r="AC28" i="2" s="1"/>
  <c r="D19" i="19"/>
  <c r="E19" i="19"/>
  <c r="F19" i="19"/>
  <c r="S19" i="19"/>
  <c r="T19" i="19"/>
  <c r="H18" i="19"/>
  <c r="T88" i="1"/>
  <c r="AC86" i="2" s="1"/>
  <c r="T87" i="1"/>
  <c r="AC85" i="2" s="1"/>
  <c r="AB85" i="2"/>
  <c r="AB86" i="2"/>
  <c r="B83" i="2"/>
  <c r="B84" i="2"/>
  <c r="B85" i="2"/>
  <c r="B86" i="2"/>
  <c r="B87" i="2"/>
  <c r="B88" i="2"/>
  <c r="B89" i="2"/>
  <c r="B90" i="2"/>
  <c r="B91" i="2"/>
  <c r="B92" i="2"/>
  <c r="B7" i="2"/>
  <c r="H118" i="1" l="1"/>
  <c r="J118" i="1"/>
  <c r="J119" i="1" s="1"/>
  <c r="J120" i="1"/>
  <c r="J121" i="1"/>
  <c r="J122" i="1" s="1"/>
  <c r="H119" i="1"/>
  <c r="N118" i="1"/>
  <c r="N119" i="1" s="1"/>
  <c r="N120" i="1"/>
  <c r="N121" i="1"/>
  <c r="F17" i="58"/>
  <c r="B8" i="58"/>
  <c r="B9" i="58" s="1"/>
  <c r="B10" i="58" s="1"/>
  <c r="AA103" i="2"/>
  <c r="AA93" i="2"/>
  <c r="AA83" i="2"/>
  <c r="H120" i="1"/>
  <c r="F11" i="19"/>
  <c r="F10" i="19"/>
  <c r="F9" i="19"/>
  <c r="AA9" i="2"/>
  <c r="AA70" i="2"/>
  <c r="J9" i="19"/>
  <c r="J12" i="19" s="1"/>
  <c r="I9" i="19"/>
  <c r="I12" i="19" s="1"/>
  <c r="O8" i="2"/>
  <c r="P8" i="2"/>
  <c r="G8" i="2"/>
  <c r="AB71" i="2"/>
  <c r="V29" i="1"/>
  <c r="AB27" i="2"/>
  <c r="F8" i="2"/>
  <c r="N8" i="2"/>
  <c r="I8" i="2"/>
  <c r="Q8" i="2"/>
  <c r="D8" i="2"/>
  <c r="C8" i="2"/>
  <c r="D20" i="19" s="1"/>
  <c r="R8" i="2"/>
  <c r="K8" i="2"/>
  <c r="S8" i="2"/>
  <c r="L8" i="2"/>
  <c r="T8" i="2"/>
  <c r="H8" i="2"/>
  <c r="J8" i="2"/>
  <c r="E8" i="2"/>
  <c r="M8" i="2"/>
  <c r="J10" i="1"/>
  <c r="J109" i="1" s="1"/>
  <c r="S10" i="1"/>
  <c r="V28" i="1"/>
  <c r="H10" i="1"/>
  <c r="AB100" i="2"/>
  <c r="N10" i="1"/>
  <c r="N111" i="1" s="1"/>
  <c r="T92" i="1"/>
  <c r="AC90" i="2" s="1"/>
  <c r="AB79" i="2"/>
  <c r="AB94" i="2"/>
  <c r="T94" i="1"/>
  <c r="AC92" i="2" s="1"/>
  <c r="AB92" i="2"/>
  <c r="T96" i="1"/>
  <c r="AC94" i="2" s="1"/>
  <c r="AB76" i="2"/>
  <c r="T103" i="1"/>
  <c r="AC101" i="2" s="1"/>
  <c r="AB101" i="2"/>
  <c r="AB75" i="2"/>
  <c r="T102" i="1"/>
  <c r="AC100" i="2" s="1"/>
  <c r="V102" i="1"/>
  <c r="V81" i="1"/>
  <c r="V99" i="1"/>
  <c r="AB80" i="2"/>
  <c r="AB97" i="2"/>
  <c r="T82" i="1"/>
  <c r="AC80" i="2" s="1"/>
  <c r="T90" i="1"/>
  <c r="AC88" i="2" s="1"/>
  <c r="AB88" i="2"/>
  <c r="T83" i="1"/>
  <c r="AC81" i="2" s="1"/>
  <c r="T100" i="1"/>
  <c r="AC98" i="2" s="1"/>
  <c r="AB98" i="2"/>
  <c r="AB90" i="2"/>
  <c r="T29" i="1"/>
  <c r="AC27" i="2" s="1"/>
  <c r="AB81" i="2"/>
  <c r="T89" i="1"/>
  <c r="AC87" i="2" s="1"/>
  <c r="AB87" i="2"/>
  <c r="V78" i="1"/>
  <c r="AB73" i="2"/>
  <c r="R95" i="1"/>
  <c r="AB77" i="2"/>
  <c r="AB72" i="2"/>
  <c r="V101" i="1"/>
  <c r="AB89" i="2"/>
  <c r="R85" i="1"/>
  <c r="T85" i="1" s="1"/>
  <c r="R11" i="1"/>
  <c r="P120" i="1" s="1"/>
  <c r="T13" i="1"/>
  <c r="AC11" i="2" s="1"/>
  <c r="T84" i="1"/>
  <c r="AC82" i="2" s="1"/>
  <c r="AB95" i="2"/>
  <c r="AB104" i="2"/>
  <c r="AB84" i="2"/>
  <c r="V77" i="1"/>
  <c r="T91" i="1"/>
  <c r="AC89" i="2" s="1"/>
  <c r="T98" i="1"/>
  <c r="AC96" i="2" s="1"/>
  <c r="AB96" i="2"/>
  <c r="T28" i="1"/>
  <c r="AC26" i="2" s="1"/>
  <c r="AB82" i="2"/>
  <c r="AB99" i="2"/>
  <c r="AB91" i="2"/>
  <c r="T86" i="1"/>
  <c r="AC84" i="2" s="1"/>
  <c r="T97" i="1"/>
  <c r="AC95" i="2" s="1"/>
  <c r="T106" i="1"/>
  <c r="AC104" i="2" s="1"/>
  <c r="V97" i="1"/>
  <c r="V93" i="1"/>
  <c r="V80" i="1"/>
  <c r="V76" i="1"/>
  <c r="V71" i="1"/>
  <c r="V13" i="1"/>
  <c r="R72" i="1"/>
  <c r="V79" i="1"/>
  <c r="V75" i="1"/>
  <c r="R105" i="1"/>
  <c r="AB74" i="2"/>
  <c r="B13" i="58" l="1"/>
  <c r="B14" i="58" s="1"/>
  <c r="B15" i="58" s="1"/>
  <c r="B16" i="58" s="1"/>
  <c r="B11" i="58"/>
  <c r="B12" i="58" s="1"/>
  <c r="P118" i="1"/>
  <c r="AC83" i="2"/>
  <c r="P121" i="1"/>
  <c r="N122" i="1"/>
  <c r="P116" i="1"/>
  <c r="J116" i="1"/>
  <c r="J111" i="1"/>
  <c r="N109" i="1"/>
  <c r="N116" i="1"/>
  <c r="H109" i="1"/>
  <c r="H116" i="1"/>
  <c r="H111" i="1"/>
  <c r="K9" i="19"/>
  <c r="K12" i="19"/>
  <c r="L9" i="19"/>
  <c r="L12" i="19"/>
  <c r="AA8" i="2"/>
  <c r="T11" i="1"/>
  <c r="T72" i="1"/>
  <c r="AC70" i="2" s="1"/>
  <c r="AB93" i="2"/>
  <c r="R10" i="1"/>
  <c r="H113" i="1" s="1"/>
  <c r="T95" i="1"/>
  <c r="AC93" i="2" s="1"/>
  <c r="AB9" i="2"/>
  <c r="AB83" i="2"/>
  <c r="AB70" i="2"/>
  <c r="T105" i="1"/>
  <c r="AC103" i="2" s="1"/>
  <c r="AB103" i="2"/>
  <c r="P111" i="1" l="1"/>
  <c r="P109" i="1"/>
  <c r="H108" i="1"/>
  <c r="J108" i="1"/>
  <c r="K108" i="1"/>
  <c r="I108" i="1"/>
  <c r="O108" i="1"/>
  <c r="M108" i="1"/>
  <c r="L108" i="1"/>
  <c r="N108" i="1"/>
  <c r="T10" i="1"/>
  <c r="E20" i="19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D21" i="19"/>
  <c r="V107" i="1"/>
  <c r="AB8" i="2"/>
  <c r="AB105" i="2" s="1"/>
  <c r="R3" i="2" s="1"/>
  <c r="H110" i="1" l="1"/>
  <c r="H115" i="1" s="1"/>
  <c r="E21" i="19"/>
  <c r="F21" i="19" s="1"/>
  <c r="G21" i="19" s="1"/>
  <c r="H21" i="19" s="1"/>
  <c r="I21" i="19" s="1"/>
  <c r="J21" i="19" s="1"/>
  <c r="K21" i="19" s="1"/>
  <c r="L21" i="19" s="1"/>
  <c r="M21" i="19" s="1"/>
  <c r="N21" i="19" s="1"/>
  <c r="O21" i="19" s="1"/>
  <c r="P21" i="19" s="1"/>
  <c r="Q21" i="19" s="1"/>
  <c r="R21" i="19" s="1"/>
  <c r="S21" i="19" s="1"/>
  <c r="T21" i="19" s="1"/>
  <c r="U21" i="19" s="1"/>
  <c r="V21" i="19" s="1"/>
  <c r="W21" i="19" s="1"/>
  <c r="X21" i="19" s="1"/>
  <c r="Y21" i="19" s="1"/>
  <c r="Z21" i="19" s="1"/>
  <c r="AA21" i="19" s="1"/>
  <c r="V10" i="1" l="1"/>
  <c r="E90" i="62" l="1"/>
  <c r="E89" i="62"/>
  <c r="J92" i="62"/>
  <c r="M92" i="62"/>
  <c r="K92" i="62"/>
  <c r="K89" i="62"/>
  <c r="J89" i="62"/>
  <c r="H92" i="62"/>
  <c r="H90" i="62"/>
  <c r="I92" i="62"/>
  <c r="I90" i="62"/>
  <c r="I89" i="62"/>
  <c r="G91" i="62"/>
  <c r="F91" i="62"/>
  <c r="L92" i="62"/>
  <c r="H89" i="62"/>
  <c r="E92" i="62"/>
  <c r="G90" i="62"/>
  <c r="I91" i="62"/>
  <c r="G89" i="62"/>
  <c r="G92" i="62"/>
  <c r="K91" i="62"/>
  <c r="E91" i="62"/>
  <c r="M90" i="62"/>
  <c r="K90" i="62"/>
  <c r="M91" i="62"/>
  <c r="M89" i="62"/>
  <c r="J90" i="62"/>
  <c r="J91" i="62"/>
  <c r="D91" i="62"/>
  <c r="F90" i="62"/>
  <c r="F89" i="62"/>
  <c r="L91" i="62"/>
  <c r="H91" i="62"/>
  <c r="F92" i="62"/>
  <c r="D90" i="62"/>
  <c r="L89" i="62"/>
  <c r="D92" i="62"/>
  <c r="D89" i="62"/>
  <c r="L90" i="62"/>
  <c r="N91" i="62" l="1"/>
  <c r="N89" i="62"/>
  <c r="N92" i="62"/>
  <c r="N90" i="62"/>
  <c r="N93" i="62" l="1"/>
  <c r="H9" i="19" l="1"/>
  <c r="N9" i="19" s="1"/>
  <c r="G9" i="19"/>
  <c r="H10" i="19"/>
  <c r="N10" i="19" s="1"/>
  <c r="G10" i="19"/>
  <c r="M10" i="19" s="1"/>
  <c r="H12" i="19"/>
  <c r="N12" i="19" s="1"/>
  <c r="M11" i="19"/>
  <c r="M9" i="19"/>
  <c r="N11" i="19"/>
  <c r="P12" i="19" l="1"/>
  <c r="R12" i="19"/>
  <c r="S12" i="19"/>
  <c r="Q12" i="19"/>
  <c r="T12" i="19"/>
  <c r="T9" i="19"/>
  <c r="E7" i="4" s="1"/>
  <c r="F7" i="4" s="1"/>
  <c r="S9" i="19"/>
  <c r="R9" i="19"/>
  <c r="Q9" i="19"/>
  <c r="P9" i="19"/>
  <c r="C30" i="4"/>
  <c r="N13" i="19"/>
  <c r="H13" i="19"/>
  <c r="C6" i="4"/>
  <c r="C13" i="4" s="1"/>
  <c r="E19" i="4"/>
  <c r="E25" i="4" s="1"/>
  <c r="G13" i="19"/>
  <c r="M12" i="19"/>
  <c r="C18" i="4"/>
  <c r="C25" i="4" s="1"/>
  <c r="V11" i="19"/>
  <c r="G14" i="19" l="1"/>
  <c r="F19" i="4"/>
  <c r="B26" i="4" s="1"/>
  <c r="E43" i="4"/>
  <c r="E49" i="4" s="1"/>
  <c r="V9" i="19"/>
  <c r="V10" i="19"/>
  <c r="Q13" i="19"/>
  <c r="M13" i="19"/>
  <c r="H14" i="19"/>
  <c r="C42" i="4"/>
  <c r="C49" i="4" s="1"/>
  <c r="E13" i="4"/>
  <c r="B14" i="4" s="1"/>
  <c r="P13" i="19"/>
  <c r="E31" i="4"/>
  <c r="V12" i="19" l="1"/>
  <c r="F43" i="4"/>
  <c r="B50" i="4" s="1"/>
  <c r="E57" i="4" s="1"/>
  <c r="T13" i="19"/>
  <c r="V13" i="19" s="1"/>
  <c r="D23" i="19" s="1"/>
  <c r="D22" i="19" l="1"/>
  <c r="D24" i="19" s="1"/>
  <c r="E22" i="19" s="1"/>
  <c r="E23" i="19" l="1"/>
  <c r="E24" i="19" s="1"/>
  <c r="F23" i="19" s="1"/>
  <c r="F22" i="19"/>
  <c r="F24" i="19" l="1"/>
  <c r="G23" i="19" s="1"/>
  <c r="G22" i="19"/>
  <c r="G24" i="19" l="1"/>
  <c r="H23" i="19" s="1"/>
  <c r="H22" i="19"/>
  <c r="H24" i="19" l="1"/>
  <c r="I22" i="19" s="1"/>
  <c r="I23" i="19" l="1"/>
  <c r="I24" i="19" s="1"/>
  <c r="J22" i="19" s="1"/>
  <c r="C37" i="4"/>
  <c r="J23" i="19" l="1"/>
  <c r="J24" i="19" s="1"/>
  <c r="E37" i="4"/>
  <c r="F31" i="4"/>
  <c r="K22" i="19" l="1"/>
  <c r="K23" i="19"/>
  <c r="K24" i="19" l="1"/>
  <c r="L23" i="19" s="1"/>
  <c r="L22" i="19"/>
  <c r="L24" i="19" l="1"/>
  <c r="M22" i="19" l="1"/>
  <c r="M23" i="19"/>
  <c r="M24" i="19" l="1"/>
  <c r="N22" i="19" l="1"/>
  <c r="N23" i="19"/>
  <c r="N24" i="19" l="1"/>
  <c r="O22" i="19" l="1"/>
  <c r="O23" i="19"/>
  <c r="O24" i="19" l="1"/>
  <c r="P23" i="19" l="1"/>
  <c r="P22" i="19"/>
  <c r="P24" i="19" l="1"/>
  <c r="Q22" i="19" l="1"/>
  <c r="Q23" i="19"/>
  <c r="Q24" i="19" l="1"/>
  <c r="R23" i="19" l="1"/>
  <c r="R22" i="19"/>
  <c r="R24" i="19" l="1"/>
  <c r="S22" i="19" l="1"/>
  <c r="S23" i="19"/>
  <c r="S24" i="19" l="1"/>
  <c r="T23" i="19" l="1"/>
  <c r="T22" i="19"/>
  <c r="T24" i="19" l="1"/>
  <c r="U22" i="19" l="1"/>
  <c r="U23" i="19"/>
  <c r="V22" i="19"/>
  <c r="U24" i="19" l="1"/>
  <c r="V23" i="19" s="1"/>
  <c r="V24" i="19" s="1"/>
  <c r="W22" i="19" l="1"/>
  <c r="W23" i="19"/>
  <c r="W24" i="19" l="1"/>
  <c r="X22" i="19" l="1"/>
  <c r="X23" i="19"/>
  <c r="X24" i="19" l="1"/>
  <c r="Y22" i="19" l="1"/>
  <c r="Y23" i="19"/>
  <c r="Y24" i="19" l="1"/>
  <c r="Z22" i="19" l="1"/>
  <c r="Z23" i="19"/>
  <c r="Z24" i="19" l="1"/>
  <c r="AA22" i="19" l="1"/>
  <c r="AA23" i="19"/>
  <c r="AB23" i="19" s="1"/>
  <c r="AC23" i="19" s="1"/>
  <c r="AA24" i="19" l="1"/>
  <c r="AB22" i="19"/>
  <c r="AC22" i="19" s="1"/>
</calcChain>
</file>

<file path=xl/sharedStrings.xml><?xml version="1.0" encoding="utf-8"?>
<sst xmlns="http://schemas.openxmlformats.org/spreadsheetml/2006/main" count="871" uniqueCount="315">
  <si>
    <t>Descrizione</t>
  </si>
  <si>
    <t>Totale</t>
  </si>
  <si>
    <t>Voci di spesa</t>
  </si>
  <si>
    <t>Importo totale</t>
  </si>
  <si>
    <t>(euro)</t>
  </si>
  <si>
    <t>Controllo</t>
  </si>
  <si>
    <t>Check</t>
  </si>
  <si>
    <t>FABBISOGNO</t>
  </si>
  <si>
    <t>Importi</t>
  </si>
  <si>
    <t>FONTI DI COPERTURA</t>
  </si>
  <si>
    <t>Altri finanziamenti a m/l termine</t>
  </si>
  <si>
    <t>Totale fabbisogni</t>
  </si>
  <si>
    <t>Totale fonti</t>
  </si>
  <si>
    <t>Spese non agevolabili</t>
  </si>
  <si>
    <t>Avanzamento % spesa</t>
  </si>
  <si>
    <t>Avanzamento spesa - dato cumulato</t>
  </si>
  <si>
    <t>Importo contributo richiesto cumulato</t>
  </si>
  <si>
    <t>Ok predisposto</t>
  </si>
  <si>
    <t>Nome e Cognome del Rappresentante Legale</t>
  </si>
  <si>
    <r>
      <t>Firma digitale del legale rappresentante</t>
    </r>
    <r>
      <rPr>
        <vertAlign val="superscript"/>
        <sz val="8"/>
        <color theme="1"/>
        <rFont val="Calibri"/>
        <family val="2"/>
      </rPr>
      <t>*</t>
    </r>
  </si>
  <si>
    <t>Modalità erogazione contributo</t>
  </si>
  <si>
    <t>1 - con anticipazione</t>
  </si>
  <si>
    <t>2 - avanzamento lavori</t>
  </si>
  <si>
    <t>(valore % contributo)</t>
  </si>
  <si>
    <t>Avanzamento della spesa[1]</t>
  </si>
  <si>
    <t>Avanzamento della spesa[2]</t>
  </si>
  <si>
    <t>Avanzamento della spesa</t>
  </si>
  <si>
    <t>Anticipazione contributo</t>
  </si>
  <si>
    <t>(valore %)</t>
  </si>
  <si>
    <t>1° Acconto</t>
  </si>
  <si>
    <t>Saldo</t>
  </si>
  <si>
    <t>Importo contributo richiesto 1 - con anticipazione</t>
  </si>
  <si>
    <t>Importo contributo richiesto 2  - avanzamento lavori</t>
  </si>
  <si>
    <t>Conto economico</t>
  </si>
  <si>
    <t>Importo totale spese ammissibili</t>
  </si>
  <si>
    <t>Tipologia Soggetto</t>
  </si>
  <si>
    <t>Spese ammissibili a contributo</t>
  </si>
  <si>
    <t>Max contributo singolo</t>
  </si>
  <si>
    <t>Forma Singola</t>
  </si>
  <si>
    <t>Forma Associata</t>
  </si>
  <si>
    <t>Denominazione</t>
  </si>
  <si>
    <t xml:space="preserve">Legale rappresentante </t>
  </si>
  <si>
    <t>Nominativo:</t>
  </si>
  <si>
    <t>Mail:</t>
  </si>
  <si>
    <t>Tel:</t>
  </si>
  <si>
    <t>Fax:</t>
  </si>
  <si>
    <t xml:space="preserve">Recapiti della persona di riferimento </t>
  </si>
  <si>
    <t>Responsabile del Progetto</t>
  </si>
  <si>
    <t>Codice Fiscale</t>
  </si>
  <si>
    <t>P. IVA</t>
  </si>
  <si>
    <t>Via / Piazza</t>
  </si>
  <si>
    <t>CAP</t>
  </si>
  <si>
    <t>Comune</t>
  </si>
  <si>
    <t>Provincia</t>
  </si>
  <si>
    <t>Telefono</t>
  </si>
  <si>
    <t>E-mail</t>
  </si>
  <si>
    <t xml:space="preserve">Stato estero </t>
  </si>
  <si>
    <t>Posta Elettronica Certificata (PEC)</t>
  </si>
  <si>
    <t>Estremi atto</t>
  </si>
  <si>
    <t>Scadenza</t>
  </si>
  <si>
    <t>Capitale sociale</t>
  </si>
  <si>
    <t>Capitale Versato</t>
  </si>
  <si>
    <t>n</t>
  </si>
  <si>
    <t>Tipo contabilità</t>
  </si>
  <si>
    <t>N° Max Caratteri</t>
  </si>
  <si>
    <t>B. Articolazione temporale delle richieste di erogazione del contributo (importi in euro)</t>
  </si>
  <si>
    <t>Data iscrizione</t>
  </si>
  <si>
    <t>in regime di contabilità ordinaria</t>
  </si>
  <si>
    <t>in regime di contabilità non ordinaria</t>
  </si>
  <si>
    <t>Campo obbligatorio</t>
  </si>
  <si>
    <t>N° civivo</t>
  </si>
  <si>
    <t>FAx</t>
  </si>
  <si>
    <t>Sito Internet</t>
  </si>
  <si>
    <t>Check coerenza articolazione temporale con Tab. 1 - Quadro dettaglio costo intervento:</t>
  </si>
  <si>
    <t>Agevolazioni concedibili per il progetto</t>
  </si>
  <si>
    <t>RICHIEDE</t>
  </si>
  <si>
    <t>Il sottoscritto _____________________________, nato a _______________ residente in _____________________________________________, C.F.__________________________________________________</t>
  </si>
  <si>
    <t>consapevole delle responsabilità penali cui può andare incontro in caso di dichiarazioni mendaci, ai sensi e per gli effetti dell’art. 76 del D.P.R. 28 dicembre 2000, n. 445,</t>
  </si>
  <si>
    <t>DICHIARA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</si>
  <si>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medesimo.</t>
  </si>
  <si>
    <t>al fine della realizzazione del progetto di cui al presente Formulario, un contributo pari a €:</t>
  </si>
  <si>
    <t>1) Dati Generali</t>
  </si>
  <si>
    <t>2) Codice Fiscale/P.IVA</t>
  </si>
  <si>
    <t>3) Sede legale</t>
  </si>
  <si>
    <t>4) Eventuale sede operativa se diversa dalla legale</t>
  </si>
  <si>
    <t>5) Indirizzo al quale si chiede venga indirizzata la corrispondenza</t>
  </si>
  <si>
    <r>
      <t>6) Atto Costitutivo  [</t>
    </r>
    <r>
      <rPr>
        <b/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</si>
  <si>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>7) Capitale sociale [</t>
    </r>
    <r>
      <rPr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</si>
  <si>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 xml:space="preserve">8) Iscrizione ad apposito Registro/Albo </t>
    </r>
    <r>
      <rPr>
        <b/>
        <i/>
        <sz val="9"/>
        <color theme="0"/>
        <rFont val="Calibri"/>
        <family val="2"/>
      </rPr>
      <t>(soggetti diversi da Enti pubblici per come definiti all’art. 1, comma 2, del D. Lgs. 30 marzo 2001 n. 165)</t>
    </r>
  </si>
  <si>
    <t>9) Regime Contabilità</t>
  </si>
  <si>
    <t>FORMULARIO</t>
  </si>
  <si>
    <t>A. Determinazione del contributo concedibile (RIEPILOGO)</t>
  </si>
  <si>
    <r>
      <t>Denominazione Registro/Albo</t>
    </r>
    <r>
      <rPr>
        <vertAlign val="superscript"/>
        <sz val="8"/>
        <color rgb="FF00000A"/>
        <rFont val="Calibri"/>
        <family val="2"/>
      </rPr>
      <t>1</t>
    </r>
  </si>
  <si>
    <t>Spese non ammissibili (diverse da IVA non ammisibile)</t>
  </si>
  <si>
    <r>
      <t>Altre disponibilità (specificare)</t>
    </r>
    <r>
      <rPr>
        <vertAlign val="superscript"/>
        <sz val="8"/>
        <color rgb="FF00000A"/>
        <rFont val="Calibri"/>
        <family val="2"/>
      </rPr>
      <t>3</t>
    </r>
    <r>
      <rPr>
        <sz val="8"/>
        <color rgb="FF00000A"/>
        <rFont val="Calibri"/>
        <family val="2"/>
      </rPr>
      <t>:</t>
    </r>
  </si>
  <si>
    <t xml:space="preserve">Titolo del progetto </t>
  </si>
  <si>
    <t xml:space="preserve">Abstract del progetto – sintesi del progetto </t>
  </si>
  <si>
    <t>Elementi progettuali</t>
  </si>
  <si>
    <t>mese 1</t>
  </si>
  <si>
    <t>mese 2</t>
  </si>
  <si>
    <t>mese 3</t>
  </si>
  <si>
    <t>mese 4</t>
  </si>
  <si>
    <t>mese 5</t>
  </si>
  <si>
    <t>mese 6</t>
  </si>
  <si>
    <t>Mezzi propri</t>
  </si>
  <si>
    <t>Predisporre il formulario seguendo l'ordine dei fogli nella presente cartella di lavoro, avendo cura di alimentare le celle in bianco.</t>
  </si>
  <si>
    <t>Soglia
(valori max su costo totale ammissibile)</t>
  </si>
  <si>
    <t>mese 7</t>
  </si>
  <si>
    <t>mese 8</t>
  </si>
  <si>
    <t>mese 9</t>
  </si>
  <si>
    <t>mese 10</t>
  </si>
  <si>
    <t>mese 11</t>
  </si>
  <si>
    <t>mese 12</t>
  </si>
  <si>
    <t>mese 13</t>
  </si>
  <si>
    <t>mese 14</t>
  </si>
  <si>
    <t>mese 15</t>
  </si>
  <si>
    <t>mese 16</t>
  </si>
  <si>
    <t>mese 17</t>
  </si>
  <si>
    <t>mese 18</t>
  </si>
  <si>
    <t>Spese generali</t>
  </si>
  <si>
    <t>si</t>
  </si>
  <si>
    <t>no</t>
  </si>
  <si>
    <t>Totale Spese Ammissibili</t>
  </si>
  <si>
    <t>Quote Spesa Ammissibile</t>
  </si>
  <si>
    <t>Soggetto 1</t>
  </si>
  <si>
    <t>Soggetto 2</t>
  </si>
  <si>
    <t>Soggetto 3</t>
  </si>
  <si>
    <t>Work Package</t>
  </si>
  <si>
    <t>Soggetti</t>
  </si>
  <si>
    <t>SPESE AMMISSIBILI</t>
  </si>
  <si>
    <t>Euro</t>
  </si>
  <si>
    <t>WP1</t>
  </si>
  <si>
    <t>Totale Fase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</si>
  <si>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</si>
  <si>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</si>
  <si>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</si>
  <si>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</si>
  <si>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</si>
  <si>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</si>
  <si>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</si>
  <si>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</si>
  <si>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</si>
  <si>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WP11</t>
  </si>
  <si>
    <t>WP12</t>
  </si>
  <si>
    <t>WP13</t>
  </si>
  <si>
    <t>WP14</t>
  </si>
  <si>
    <t>WP15</t>
  </si>
  <si>
    <t>Totale Fasi</t>
  </si>
  <si>
    <t>Totale Progetto</t>
  </si>
  <si>
    <t>Articolazione per fase delle attività previste (descrizione dei contenuti)</t>
  </si>
  <si>
    <t>Denominazione Fase Attività</t>
  </si>
  <si>
    <t>Tipo attività</t>
  </si>
  <si>
    <r>
      <t>Soggetto Responsabile della Fase di Attività</t>
    </r>
    <r>
      <rPr>
        <vertAlign val="superscript"/>
        <sz val="8"/>
        <color theme="1"/>
        <rFont val="Calibri"/>
        <family val="2"/>
      </rPr>
      <t>1</t>
    </r>
  </si>
  <si>
    <r>
      <t>Altri soggetti impegnati nella fase di attività</t>
    </r>
    <r>
      <rPr>
        <vertAlign val="superscript"/>
        <sz val="8"/>
        <color theme="1"/>
        <rFont val="Calibri"/>
        <family val="2"/>
      </rPr>
      <t>2</t>
    </r>
  </si>
  <si>
    <t>Ruoli e compiti di ciascuno dei soggetti partecipanti alla presente fase di attività del progetto</t>
  </si>
  <si>
    <t>Obiettivi</t>
  </si>
  <si>
    <t>Descrizione delle eventuali singole sotto attività di cui si compone la presente fase del progetto</t>
  </si>
  <si>
    <t>Tempistica di attuazione</t>
  </si>
  <si>
    <t xml:space="preserve">Da: gg/mm/aa                                A: gg/mm/aa  </t>
  </si>
  <si>
    <t>Risultati attesi e deliverables</t>
  </si>
  <si>
    <t>OdR</t>
  </si>
  <si>
    <t>AVVISO PUBBLICO
PR CALABRIA FESR FSE 2021 – 2027
PRIORITA’ 1
Una Calabria più competitiva e intelligente
AZIONE 1.1.1
Sostegno a progetti di attività di ricerca, sviluppo e innovazione, anche in collaborazione con organismi di ricerca, nelle Aree e nelle traiettorie prioritarie della S3
Aiuti progetti RSI</t>
  </si>
  <si>
    <r>
      <t xml:space="preserve">Classe dimensionale di appartenenza
</t>
    </r>
    <r>
      <rPr>
        <i/>
        <sz val="8"/>
        <color rgb="FF00000A"/>
        <rFont val="Calibri"/>
        <family val="2"/>
      </rPr>
      <t>Piccola Impresa = P
Media Impresa= M
Grande Impresa = G</t>
    </r>
  </si>
  <si>
    <t>P</t>
  </si>
  <si>
    <t>M</t>
  </si>
  <si>
    <t>G</t>
  </si>
  <si>
    <t>SEZIONE 1 - Composizione ATS</t>
  </si>
  <si>
    <t>Indicare il numero di Imprese di cui si componte l'ATS (Valore Max 3)</t>
  </si>
  <si>
    <t>Indicare la denominazione dell'OdR partecipante all'ATS
(la presenza di un OdR in ATS è obbligatoria per la partecipazione all'Avviso)</t>
  </si>
  <si>
    <t>Campo controllo compilazioni anagrafiche</t>
  </si>
  <si>
    <t>Nota Bene:</t>
  </si>
  <si>
    <t>Spese Ammissibili
Impresa 1</t>
  </si>
  <si>
    <t>Spese Ammissibili
Impresa 2</t>
  </si>
  <si>
    <t>Spese Ammissibili
Impresa 3</t>
  </si>
  <si>
    <t>Spese Ammissibili
OdR</t>
  </si>
  <si>
    <t>A) Spese per il personale</t>
  </si>
  <si>
    <t xml:space="preserve">C) Ricerca contrattuale, le conoscenze e i brevetti acquisiti o ottenuti in licenza </t>
  </si>
  <si>
    <t xml:space="preserve">B) Strumentazione e attrezzature </t>
  </si>
  <si>
    <t>D) Altri costi di esercizio</t>
  </si>
  <si>
    <t>E) Spese generali supplementari</t>
  </si>
  <si>
    <r>
      <t xml:space="preserve">Nota bene: 
a) compilare le celle in bianco relativamente alla spesa ammissibile e, se del caso, non ammissibile. Vanno fornite, in relazione a ciascun importo, le informazioni sulla voce di spesa ed una sua breve descrizione. La mancata compilazione non consente la produzione del Formulario in maniera completa e funzionale alla presentazione della domanda. </t>
    </r>
    <r>
      <rPr>
        <b/>
        <u/>
        <sz val="12"/>
        <color theme="0"/>
        <rFont val="Calibri"/>
        <family val="2"/>
      </rPr>
      <t xml:space="preserve">Nel caso di IVA non recuperabile, le spese ammissibili potranno essere esposte comprensive d'IVA;
</t>
    </r>
    <r>
      <rPr>
        <b/>
        <sz val="12"/>
        <color theme="0"/>
        <rFont val="Calibri"/>
        <family val="2"/>
      </rPr>
      <t>b) riportare alle pertinenti sezioni del presente foglio, le spese ammissibili relative a ciascuno dei Soggetti di cui l'associazione si compone</t>
    </r>
  </si>
  <si>
    <t>Check compilazione</t>
  </si>
  <si>
    <t>Check Incidenza spesa Imprese</t>
  </si>
  <si>
    <t>ODR</t>
  </si>
  <si>
    <t>Importo  spese di cui a b), c), d) e)</t>
  </si>
  <si>
    <t>Ricerca Industriale</t>
  </si>
  <si>
    <t>Sviluppo Sperimentale</t>
  </si>
  <si>
    <t>Sviluppo sperimentale</t>
  </si>
  <si>
    <t>Totale Complessivo Spese Ammissibili</t>
  </si>
  <si>
    <t>Riepilogo Check</t>
  </si>
  <si>
    <t>RI</t>
  </si>
  <si>
    <t>SS</t>
  </si>
  <si>
    <t>Alto, per i livelli dirigenziali</t>
  </si>
  <si>
    <t>Medio, per i livelli di quadro</t>
  </si>
  <si>
    <t>Basso, per i livelli di impiegato / operaio</t>
  </si>
  <si>
    <t>imprese</t>
  </si>
  <si>
    <t>università</t>
  </si>
  <si>
    <t>Alto, per Professore Ordinario</t>
  </si>
  <si>
    <t>Medio, per Professore Associato</t>
  </si>
  <si>
    <t>Basso, per Ricercatore / Tecnico Amministrativo</t>
  </si>
  <si>
    <t>Costi personale UCS</t>
  </si>
  <si>
    <t>OdR Altro</t>
  </si>
  <si>
    <t>Alto, per Dirigente di Ricerca e Tecnologo di I livello / Primo Ricercatore e Tecnologo II° livello</t>
  </si>
  <si>
    <t>Medio, per Ricercatore e Tecnologo di III livello</t>
  </si>
  <si>
    <t>Basso, per Ricercatore e Tecnologo di IV, V, VI e VII livello / Collaboratore Tecnico (CTER) / Collaboratore Amministrativo</t>
  </si>
  <si>
    <t>N° Ore</t>
  </si>
  <si>
    <t>Impresa 1</t>
  </si>
  <si>
    <t>Impresa 2</t>
  </si>
  <si>
    <t>Impresa 3</t>
  </si>
  <si>
    <t>Livelli</t>
  </si>
  <si>
    <t>Costo Orario (€)</t>
  </si>
  <si>
    <t>Codice UCS corrispondente in elenco</t>
  </si>
  <si>
    <t>Costo Standard (€)</t>
  </si>
  <si>
    <t>Attività</t>
  </si>
  <si>
    <t>Intensità di aiuto applicabile (RI)</t>
  </si>
  <si>
    <t>Importo spese ammissibili - RI (euro)</t>
  </si>
  <si>
    <t>Importo spese ammissibili - SS (euro)</t>
  </si>
  <si>
    <t>Intensità di aiuto applicabile (SS)</t>
  </si>
  <si>
    <t>15 punti percentuali in forza delle disposizioni di cui all’Art. 25(6)(b)(iv) GBER</t>
  </si>
  <si>
    <t>25 punti percentuali  in forza delle disposizioni di cui all’Art. 25(6)(d)(iii) GBER</t>
  </si>
  <si>
    <t>Ulteriori Maggiorazioni Intensità</t>
  </si>
  <si>
    <t>Importo massimo investimento solo PMI</t>
  </si>
  <si>
    <t>Importo massimo investimento con GI</t>
  </si>
  <si>
    <t>Check Costo Totale Ammissibile</t>
  </si>
  <si>
    <r>
      <rPr>
        <b/>
        <u/>
        <sz val="12"/>
        <color theme="4" tint="-0.249977111117893"/>
        <rFont val="Calibri"/>
        <family val="2"/>
      </rPr>
      <t>Importo forfettario pari al 40% dei costi diretti ammissibili per il personale</t>
    </r>
    <r>
      <rPr>
        <b/>
        <sz val="12"/>
        <color theme="4" tint="-0.249977111117893"/>
        <rFont val="Calibri"/>
        <family val="2"/>
      </rPr>
      <t xml:space="preserve"> che può essere riconosciuto in conformità con le disposizioni di cui all’Art. 56(1) RDC</t>
    </r>
  </si>
  <si>
    <t>mese 19</t>
  </si>
  <si>
    <t>mese 20</t>
  </si>
  <si>
    <t>mese 21</t>
  </si>
  <si>
    <t>mese 22</t>
  </si>
  <si>
    <t>mese 23</t>
  </si>
  <si>
    <t>mese 24</t>
  </si>
  <si>
    <t>Intensità di aiuto complessiva applicabile (RI)</t>
  </si>
  <si>
    <t>Intensità di aiuto complessiva applicabile (SS)</t>
  </si>
  <si>
    <t>Soggetto</t>
  </si>
  <si>
    <t>Impresa 1
Capofila</t>
  </si>
  <si>
    <t>Calcolo Aiuto RI
(euro)</t>
  </si>
  <si>
    <t>Calcolo Aiuto SS
(euro)</t>
  </si>
  <si>
    <t>Aiuto concedibile 
ex par. 3.5 Avviso
(euro)</t>
  </si>
  <si>
    <t>Forma Giuridica</t>
  </si>
  <si>
    <t>Check presenza GI</t>
  </si>
  <si>
    <t>Nota bene: L'importo della spesa ammissibile per ciascuno dei soggetti di cui l'ATS si compone è determinato in funzione dell'applicazione del tasso forfettario di cui al par. 3.4(2) dell'Avviso.</t>
  </si>
  <si>
    <t>Impresa 1 - Capofila</t>
  </si>
  <si>
    <t>Nota 1:  Indicare quale tra i soggetti dell'ATS è specificamente individuato quale responsabile di ciascun WP
Nota 2: Indicare gli altri soggetti interessati da questa fase del progetto.</t>
  </si>
  <si>
    <r>
      <rPr>
        <sz val="16"/>
        <color theme="0"/>
        <rFont val="Calibri"/>
        <family val="2"/>
      </rPr>
      <t xml:space="preserve">Nota bene: </t>
    </r>
    <r>
      <rPr>
        <b/>
        <u/>
        <sz val="16"/>
        <color theme="0"/>
        <rFont val="Calibri"/>
        <family val="2"/>
      </rPr>
      <t>Il presente foglio si alimenta automaticamente.</t>
    </r>
    <r>
      <rPr>
        <sz val="14"/>
        <color theme="0"/>
        <rFont val="Calibri"/>
        <family val="2"/>
      </rPr>
      <t xml:space="preserve"> Ove gli elementi forniti circa composizione ATS e Maggiorazione intensità di aiuto applicabili, anagrafica, descrizione intervento, o nel caso di indicazioni incongrue e/o non conformi  con le condizioni previste dall'Avviso (ad es.: in materia di soglie di spesa ammissibile e limiti all'incidenza di alcune voci di spesa) e, </t>
    </r>
    <r>
      <rPr>
        <b/>
        <u/>
        <sz val="14"/>
        <color theme="0"/>
        <rFont val="Calibri"/>
        <family val="2"/>
      </rPr>
      <t>più in generale, ove i dati forniti (riportati agli altri fogli della presente cartella excel) fossero incompleti/incongrui, il foglio di calcolo non procede alla determinazione del contributo richiesto</t>
    </r>
    <r>
      <rPr>
        <sz val="14"/>
        <color theme="0"/>
        <rFont val="Calibri"/>
        <family val="2"/>
      </rPr>
      <t>.</t>
    </r>
  </si>
  <si>
    <t>Riduzione importo aiuto richiedibile</t>
  </si>
  <si>
    <t>Selezionare eventuale percentuale riduzione importo aiuto concedibile</t>
  </si>
  <si>
    <t>Campo controllo eventuale riduzione importo aiuto concedibile</t>
  </si>
  <si>
    <t>Percentuale riduzione importo aiuto concedibile</t>
  </si>
  <si>
    <t>Importo minimo progetto</t>
  </si>
  <si>
    <t>Check Importo minimo Progetto</t>
  </si>
  <si>
    <t>Descrizione dei soggetti proponenti (descrizione delle competenze di ciascuno dei componenti l'ATS e del ruolo svolto da ciascuno di essi nel contesto del Progetto)</t>
  </si>
  <si>
    <t>Elementi relativi alla coerenza del Progetto con  una o più delle Aree di Innovazione della S3 Smart Specialization Strategy della Regione Calabria, approvata con DGR n. 144 del 31 marzo 2023</t>
  </si>
  <si>
    <t xml:space="preserve">Descrizione quali-quantitativa delle risorse impiegate con particolare riferimento al N di dipendenti nelle imprese proponenti in possesso di laurea rispetto al totale dei dipendenti delle imprese proponenti </t>
  </si>
  <si>
    <t xml:space="preserve">Definizione degli obiettivi progettuali obiettivi rispetto allo stato dell'arte </t>
  </si>
  <si>
    <t>Incidenza spesa ammissibile (RI - SS)</t>
  </si>
  <si>
    <t>Contributo del progetto al potenziamento della capacità di ricerca tecnologica e innovazione negli ambiti applicativi individuati dalla RIS3 - TRL di partenza</t>
  </si>
  <si>
    <t>Indicazione del possesso di certificazioni  - da parte dei componenti dell'ATS - tra le seguenti:
ISO 14001
ISO 50001
EMAS
ISO 45001
ESG</t>
  </si>
  <si>
    <t>Indicazioni relative alla scalabilità del progetto in termini di possibilità di replicare le soluzioni proposte in contesti simili o di estenderle su scala più ampia</t>
  </si>
  <si>
    <t>Indicazioni relative alla possibilità che l'ATS comprenda almeno una  Impresae associata ad una fondazione ITS operante nella regione Calabria (DGR 154/2022) con la disponibilità ad ospitare uno due o più studenti in stage</t>
  </si>
  <si>
    <t>Piano delle attività e coerenza dei tempi con i wp e i deliverables</t>
  </si>
  <si>
    <r>
      <rPr>
        <b/>
        <sz val="12"/>
        <color theme="0"/>
        <rFont val="Calibri"/>
        <family val="2"/>
      </rPr>
      <t>Compilare le pertinenti celle in bianco</t>
    </r>
    <r>
      <rPr>
        <b/>
        <sz val="10"/>
        <color theme="0"/>
        <rFont val="Calibri"/>
        <family val="2"/>
      </rPr>
      <t xml:space="preserve">
Nota 1: Il dato va fornito obbligatoriamente. Nel caso di IVA non recuperabile (quindi IVA spesa ammissibile) riportare valore 0.</t>
    </r>
  </si>
  <si>
    <r>
      <t>IVA</t>
    </r>
    <r>
      <rPr>
        <vertAlign val="superscript"/>
        <sz val="8"/>
        <color rgb="FF00000A"/>
        <rFont val="Calibri"/>
        <family val="2"/>
      </rPr>
      <t>1</t>
    </r>
  </si>
  <si>
    <r>
      <t xml:space="preserve">Attività (RI/SS)
</t>
    </r>
    <r>
      <rPr>
        <b/>
        <u/>
        <sz val="8"/>
        <color rgb="FFFF0000"/>
        <rFont val="Calibri"/>
        <family val="2"/>
      </rPr>
      <t>(selezionare opzione)</t>
    </r>
  </si>
  <si>
    <t>Sintesi WP (fornire le indicazioni relative alla articolazione in WP e dei risultati e deliverables di ciascuno di essi - la descrizione di dettaglio relativa a ciascun WP va riportata all'apposito foglio successivo - WP)</t>
  </si>
  <si>
    <t>Calcolo Aiuto Richiesto RI
(euro)</t>
  </si>
  <si>
    <t>Calcolo Aiuto Richiesto 
SS
(euro)</t>
  </si>
  <si>
    <t>Intensità di Aiuto applicata RI</t>
  </si>
  <si>
    <t>Intensità di Aiuto applicata SS</t>
  </si>
  <si>
    <t>Check Foglio ATS</t>
  </si>
  <si>
    <t>Check selezione ulteriori maggiorazioni intensità di aiuto</t>
  </si>
  <si>
    <t>Selezionare Opzione Ulteriori maggiorazioni intensità di aiuto</t>
  </si>
  <si>
    <r>
      <t xml:space="preserve">Selezionare modalità di erogazione prescelta
</t>
    </r>
    <r>
      <rPr>
        <b/>
        <i/>
        <sz val="11"/>
        <color theme="0"/>
        <rFont val="Calibri"/>
        <family val="2"/>
      </rPr>
      <t>1= con anticipazione
2= senza anticipazione</t>
    </r>
  </si>
  <si>
    <t>Campo controllo modalità di erogazione prescelta</t>
  </si>
  <si>
    <r>
      <t>ATTENZIONE: La mancata o non corretta predisposizione dei campi obbligatori non consente il perfezionamento della definizione del presente formulario. Il presente foglio restituisce "</t>
    </r>
    <r>
      <rPr>
        <b/>
        <sz val="16"/>
        <color theme="0"/>
        <rFont val="Calibri"/>
        <family val="2"/>
      </rPr>
      <t>OK</t>
    </r>
    <r>
      <rPr>
        <b/>
        <sz val="12"/>
        <color theme="0"/>
        <rFont val="Calibri"/>
        <family val="2"/>
      </rPr>
      <t>" a seguito della corretta predisposizione del presente foglio e dei pertinenti fogli relativi alla Sezione 2 - Anagrafica</t>
    </r>
  </si>
  <si>
    <t>SEZIONE 2 - ANAGRAFICA IMPRESA 2</t>
  </si>
  <si>
    <t>SEZIONE 2 - ANAGRAFICA IMPRESA 3</t>
  </si>
  <si>
    <r>
      <t xml:space="preserve">SEZIONE 3 - Descrizione intervento
</t>
    </r>
    <r>
      <rPr>
        <b/>
        <i/>
        <u/>
        <sz val="12"/>
        <color theme="0"/>
        <rFont val="Calibri"/>
        <family val="2"/>
      </rPr>
      <t>(alimentare le celle in bianco)</t>
    </r>
  </si>
  <si>
    <t>Sezione 4 - Articolazione per fase delle attività previste (descrizione dei contenuti)</t>
  </si>
  <si>
    <t>SEZIONE 5 - Dati Progetto</t>
  </si>
  <si>
    <t>1. Quadro di dettaglio del costo totale del progetto</t>
  </si>
  <si>
    <t>Sezione 5 - 2. Articolazione temporale della spesa ammissibile</t>
  </si>
  <si>
    <t>Sezione 5 - 3. Articolazione per WP della spesa ammissibile</t>
  </si>
  <si>
    <t>Sezione 5 - 4. RIEPILOGO Spese ammissibili e determinazione contributo concedibile</t>
  </si>
  <si>
    <r>
      <t>Sezione 5 - 5. Piano di copertura</t>
    </r>
    <r>
      <rPr>
        <b/>
        <vertAlign val="superscript"/>
        <sz val="16"/>
        <color theme="0"/>
        <rFont val="Calibri"/>
        <family val="2"/>
      </rPr>
      <t>1</t>
    </r>
  </si>
  <si>
    <r>
      <t xml:space="preserve">Livelli
</t>
    </r>
    <r>
      <rPr>
        <b/>
        <u/>
        <sz val="8"/>
        <color rgb="FFFF0000"/>
        <rFont val="Calibri"/>
        <family val="2"/>
      </rPr>
      <t>(selezionare opzione)</t>
    </r>
  </si>
  <si>
    <t>Descrizione del contenuto di eventuale/i accordo/i formalizzati con una IR pubblica tra quelle censite in Allegato 7 all'Avviso</t>
  </si>
  <si>
    <t>Ricadute sul sistema territoriale - N di assunzioni, a tempo pieno e indeterminato, stimate e relative a personale in possesso di laurea che opereranno nella unità locale calabrese e impegnate nelle attività progettuali, che il partenariato si obbliga ad effettuare successivamente alla data di presentazione della domanda ed entro sei mesi dall’avvio del progetto</t>
  </si>
  <si>
    <t>SEZIONE 2 - ANAGRAFICA IMPRESA 1 - CAPOFILA</t>
  </si>
  <si>
    <t>I-A</t>
  </si>
  <si>
    <t>I-M</t>
  </si>
  <si>
    <t>I-B</t>
  </si>
  <si>
    <t>Uni-A</t>
  </si>
  <si>
    <t>Uni-M</t>
  </si>
  <si>
    <t>Uni-B</t>
  </si>
  <si>
    <t>Uni - OdR</t>
  </si>
  <si>
    <t>SEZIONE 2 - ANAGRAFICA Uni - OdR</t>
  </si>
  <si>
    <t>Spese per il personale (RI)</t>
  </si>
  <si>
    <t>Spese per il personale (SS)</t>
  </si>
  <si>
    <t>Strumentazione e attrezzature (RI)</t>
  </si>
  <si>
    <t>Strumentazione e attrezzature (SS)</t>
  </si>
  <si>
    <t>Ricerca contrattuale, le conoscenze e i brevetti acquisiti o ottenuti in licenza (RI)</t>
  </si>
  <si>
    <t>Ricerca contrattuale, le conoscenze e i brevetti acquisiti o ottenuti in licenza (SS)</t>
  </si>
  <si>
    <t>Altri costi di esercizio (RI)</t>
  </si>
  <si>
    <t>Altri costi di esercizio (SS)</t>
  </si>
  <si>
    <t>Spese generali supplementari (RI)</t>
  </si>
  <si>
    <t>Spese generali supplementari (SS)</t>
  </si>
  <si>
    <t>Tipologia OdR</t>
  </si>
  <si>
    <t>Università</t>
  </si>
  <si>
    <t>EPR</t>
  </si>
  <si>
    <t>OdR Privato</t>
  </si>
  <si>
    <t>EPR-A</t>
  </si>
  <si>
    <t>EPR-M</t>
  </si>
  <si>
    <t>EPR-B</t>
  </si>
  <si>
    <t>Check applicazione UCS OdR</t>
  </si>
  <si>
    <t>Check UCS applicate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</si>
</sst>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);\(#,##0\)"/>
    <numFmt numFmtId="165" formatCode="0.0%"/>
    <numFmt numFmtId="166" formatCode="#,##0.00_ ;[Red]\-#,##0.00\ "/>
    <numFmt numFmtId="167" formatCode="_-* #,##0.0000_-;\-* #,##0.0000_-;_-* &quot;-&quot;??_-;_-@_-"/>
  </numFmts>
  <fonts count="68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8"/>
      <color theme="0"/>
      <name val="Calibri"/>
      <family val="2"/>
    </font>
    <font>
      <vertAlign val="superscript"/>
      <sz val="8"/>
      <color theme="1"/>
      <name val="Calibri"/>
      <family val="2"/>
    </font>
    <font>
      <b/>
      <sz val="9"/>
      <color theme="3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9"/>
      <color rgb="FF00000A"/>
      <name val="Calibri"/>
      <family val="2"/>
    </font>
    <font>
      <vertAlign val="superscript"/>
      <sz val="8"/>
      <color rgb="FF00000A"/>
      <name val="Calibri"/>
      <family val="2"/>
    </font>
    <font>
      <u/>
      <sz val="8"/>
      <color theme="10"/>
      <name val="Calibri"/>
      <family val="2"/>
    </font>
    <font>
      <sz val="8"/>
      <color theme="0" tint="-4.9989318521683403E-2"/>
      <name val="Calibri"/>
      <family val="2"/>
    </font>
    <font>
      <b/>
      <sz val="9"/>
      <color rgb="FF00000A"/>
      <name val="Calibri"/>
      <family val="2"/>
    </font>
    <font>
      <b/>
      <sz val="8"/>
      <color theme="0"/>
      <name val="Calibri"/>
      <family val="2"/>
    </font>
    <font>
      <b/>
      <sz val="14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sz val="9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8"/>
      <color rgb="FF006600"/>
      <name val="Calibri"/>
      <family val="2"/>
    </font>
    <font>
      <sz val="8"/>
      <color theme="6" tint="0.79998168889431442"/>
      <name val="Calibri"/>
      <family val="2"/>
    </font>
    <font>
      <sz val="8"/>
      <color rgb="FFFF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i/>
      <sz val="9"/>
      <color theme="0"/>
      <name val="Calibri"/>
      <family val="2"/>
    </font>
    <font>
      <i/>
      <sz val="8"/>
      <color rgb="FFFF000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u/>
      <sz val="14"/>
      <color theme="0"/>
      <name val="Calibri"/>
      <family val="2"/>
    </font>
    <font>
      <b/>
      <u/>
      <sz val="12"/>
      <color theme="0"/>
      <name val="Calibri"/>
      <family val="2"/>
    </font>
    <font>
      <b/>
      <sz val="18"/>
      <color theme="4" tint="-0.249977111117893"/>
      <name val="Calibri"/>
      <family val="2"/>
    </font>
    <font>
      <sz val="8"/>
      <color theme="0" tint="-0.34998626667073579"/>
      <name val="Calibri"/>
      <family val="2"/>
    </font>
    <font>
      <b/>
      <sz val="16"/>
      <color theme="4" tint="-0.249977111117893"/>
      <name val="Calibri"/>
      <family val="2"/>
    </font>
    <font>
      <b/>
      <i/>
      <u/>
      <sz val="12"/>
      <color theme="0"/>
      <name val="Calibri"/>
      <family val="2"/>
    </font>
    <font>
      <b/>
      <sz val="8"/>
      <color theme="4" tint="-0.249977111117893"/>
      <name val="Calibri"/>
      <family val="2"/>
    </font>
    <font>
      <b/>
      <sz val="16"/>
      <color theme="0"/>
      <name val="Calibri"/>
      <family val="2"/>
    </font>
    <font>
      <sz val="12"/>
      <color theme="4" tint="-0.249977111117893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A"/>
      <name val="Calibri"/>
      <family val="2"/>
    </font>
    <font>
      <sz val="9"/>
      <name val="Calibri"/>
      <family val="2"/>
    </font>
    <font>
      <b/>
      <vertAlign val="superscript"/>
      <sz val="16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u/>
      <sz val="12"/>
      <color theme="4" tint="-0.249977111117893"/>
      <name val="Calibri"/>
      <family val="2"/>
    </font>
    <font>
      <sz val="10"/>
      <color theme="1"/>
      <name val="Calibri"/>
      <family val="2"/>
    </font>
    <font>
      <b/>
      <sz val="14"/>
      <color theme="4" tint="0.59999389629810485"/>
      <name val="Calibri"/>
      <family val="2"/>
    </font>
    <font>
      <b/>
      <i/>
      <sz val="16"/>
      <color theme="0"/>
      <name val="Calibri"/>
      <family val="2"/>
    </font>
    <font>
      <sz val="16"/>
      <color theme="0"/>
      <name val="Calibri"/>
      <family val="2"/>
    </font>
    <font>
      <b/>
      <u/>
      <sz val="16"/>
      <color theme="0"/>
      <name val="Calibri"/>
      <family val="2"/>
    </font>
    <font>
      <b/>
      <sz val="8"/>
      <color theme="5" tint="-0.249977111117893"/>
      <name val="Calibri"/>
      <family val="2"/>
    </font>
    <font>
      <b/>
      <u/>
      <sz val="8"/>
      <color rgb="FFFF0000"/>
      <name val="Calibri"/>
      <family val="2"/>
    </font>
    <font>
      <b/>
      <i/>
      <sz val="11"/>
      <color theme="0"/>
      <name val="Calibri"/>
      <family val="2"/>
    </font>
    <font>
      <sz val="8"/>
      <color theme="4" tint="0.59999389629810485"/>
      <name val="Calibri"/>
      <family val="2"/>
    </font>
    <font>
      <b/>
      <sz val="8"/>
      <color theme="0" tint="-0.14999847407452621"/>
      <name val="Calibri"/>
      <family val="2"/>
    </font>
    <font>
      <b/>
      <i/>
      <sz val="12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1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  <diagonal/>
    </border>
    <border>
      <left style="double">
        <color rgb="FF808080"/>
      </left>
      <right style="medium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 style="double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/>
      <top style="double">
        <color rgb="FF808080"/>
      </top>
      <bottom style="medium">
        <color rgb="FF808080"/>
      </bottom>
      <diagonal/>
    </border>
    <border>
      <left/>
      <right style="double">
        <color rgb="FF808080"/>
      </right>
      <top style="double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 style="double">
        <color rgb="FF808080"/>
      </top>
      <bottom style="medium">
        <color rgb="FF808080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0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/>
      <right/>
      <top/>
      <bottom style="medium">
        <color rgb="FF00000A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A"/>
      </left>
      <right/>
      <top style="thin">
        <color rgb="FF00000A"/>
      </top>
      <bottom style="medium">
        <color rgb="FF00000A"/>
      </bottom>
      <diagonal/>
    </border>
    <border>
      <left/>
      <right/>
      <top style="thin">
        <color rgb="FF00000A"/>
      </top>
      <bottom style="medium">
        <color rgb="FF00000A"/>
      </bottom>
      <diagonal/>
    </border>
    <border>
      <left/>
      <right style="medium">
        <color rgb="FF00000A"/>
      </right>
      <top style="thin">
        <color rgb="FF00000A"/>
      </top>
      <bottom style="medium">
        <color rgb="FF00000A"/>
      </bottom>
      <diagonal/>
    </border>
    <border>
      <left style="medium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/>
      <right style="medium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 style="thin">
        <color rgb="FF00000A"/>
      </bottom>
      <diagonal/>
    </border>
    <border>
      <left/>
      <right/>
      <top style="medium">
        <color rgb="FF00000A"/>
      </top>
      <bottom style="thin">
        <color rgb="FF00000A"/>
      </bottom>
      <diagonal/>
    </border>
    <border>
      <left/>
      <right style="medium">
        <color rgb="FF00000A"/>
      </right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 style="medium">
        <color rgb="FF00000A"/>
      </left>
      <right/>
      <top style="thin">
        <color rgb="FF00000A"/>
      </top>
      <bottom style="medium">
        <color auto="1"/>
      </bottom>
      <diagonal/>
    </border>
    <border>
      <left/>
      <right/>
      <top style="thin">
        <color rgb="FF00000A"/>
      </top>
      <bottom style="medium">
        <color auto="1"/>
      </bottom>
      <diagonal/>
    </border>
    <border>
      <left/>
      <right style="medium">
        <color rgb="FF00000A"/>
      </right>
      <top style="thin">
        <color rgb="FF00000A"/>
      </top>
      <bottom style="medium">
        <color auto="1"/>
      </bottom>
      <diagonal/>
    </border>
    <border>
      <left style="medium">
        <color rgb="FF00000A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34998626667073579"/>
      </bottom>
      <diagonal/>
    </border>
    <border>
      <left style="medium">
        <color theme="1" tint="0.499984740745262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499984740745262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499984740745262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499984740745262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499984740745262"/>
      </bottom>
      <diagonal/>
    </border>
    <border>
      <left/>
      <right/>
      <top style="medium">
        <color theme="1" tint="0.34998626667073579"/>
      </top>
      <bottom style="medium">
        <color theme="1" tint="0.499984740745262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499984740745262"/>
      </bottom>
      <diagonal/>
    </border>
    <border>
      <left style="medium">
        <color theme="1" tint="0.34998626667073579"/>
      </left>
      <right/>
      <top style="medium">
        <color theme="1" tint="0.499984740745262"/>
      </top>
      <bottom/>
      <diagonal/>
    </border>
    <border>
      <left/>
      <right style="medium">
        <color theme="1" tint="0.34998626667073579"/>
      </right>
      <top style="medium">
        <color theme="1" tint="0.499984740745262"/>
      </top>
      <bottom/>
      <diagonal/>
    </border>
    <border>
      <left style="medium">
        <color theme="1" tint="0.34998626667073579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34998626667073579"/>
      </right>
      <top style="thin">
        <color theme="1" tint="0.499984740745262"/>
      </top>
      <bottom/>
      <diagonal/>
    </border>
    <border>
      <left style="medium">
        <color theme="1" tint="0.34998626667073579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34998626667073579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rgb="FF00000A"/>
      </top>
      <bottom style="medium">
        <color rgb="FF00000A"/>
      </bottom>
      <diagonal/>
    </border>
    <border>
      <left style="medium">
        <color theme="1" tint="0.499984740745262"/>
      </left>
      <right/>
      <top style="medium">
        <color rgb="FF00000A"/>
      </top>
      <bottom style="medium">
        <color rgb="FF000000"/>
      </bottom>
      <diagonal/>
    </border>
    <border>
      <left style="medium">
        <color theme="1" tint="0.499984740745262"/>
      </left>
      <right style="medium">
        <color rgb="FF000000"/>
      </right>
      <top style="medium">
        <color rgb="FF000000"/>
      </top>
      <bottom/>
      <diagonal/>
    </border>
    <border>
      <left style="medium">
        <color theme="1" tint="0.499984740745262"/>
      </left>
      <right style="medium">
        <color rgb="FF000000"/>
      </right>
      <top/>
      <bottom/>
      <diagonal/>
    </border>
    <border>
      <left style="medium">
        <color theme="1" tint="0.499984740745262"/>
      </left>
      <right style="medium">
        <color rgb="FF000000"/>
      </right>
      <top/>
      <bottom style="medium">
        <color rgb="FF000000"/>
      </bottom>
      <diagonal/>
    </border>
    <border>
      <left style="medium">
        <color theme="1" tint="0.499984740745262"/>
      </left>
      <right/>
      <top/>
      <bottom style="medium">
        <color rgb="FF00000A"/>
      </bottom>
      <diagonal/>
    </border>
    <border>
      <left/>
      <right style="medium">
        <color theme="1" tint="0.499984740745262"/>
      </right>
      <top/>
      <bottom style="medium">
        <color rgb="FF00000A"/>
      </bottom>
      <diagonal/>
    </border>
    <border>
      <left/>
      <right style="medium">
        <color theme="1" tint="0.499984740745262"/>
      </right>
      <top style="medium">
        <color rgb="FF00000A"/>
      </top>
      <bottom/>
      <diagonal/>
    </border>
    <border>
      <left style="medium">
        <color theme="1" tint="0.499984740745262"/>
      </left>
      <right/>
      <top/>
      <bottom style="medium">
        <color auto="1"/>
      </bottom>
      <diagonal/>
    </border>
    <border>
      <left/>
      <right style="medium">
        <color theme="1" tint="0.499984740745262"/>
      </right>
      <top/>
      <bottom style="medium">
        <color auto="1"/>
      </bottom>
      <diagonal/>
    </border>
    <border>
      <left/>
      <right style="medium">
        <color theme="1" tint="0.499984740745262"/>
      </right>
      <top style="medium">
        <color rgb="FF00000A"/>
      </top>
      <bottom style="medium">
        <color rgb="FF00000A"/>
      </bottom>
      <diagonal/>
    </border>
    <border>
      <left style="medium">
        <color theme="1" tint="0.499984740745262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theme="1" tint="0.499984740745262"/>
      </left>
      <right/>
      <top style="medium">
        <color rgb="FF00000A"/>
      </top>
      <bottom/>
      <diagonal/>
    </border>
    <border>
      <left style="medium">
        <color theme="1" tint="0.499984740745262"/>
      </left>
      <right/>
      <top style="double">
        <color auto="1"/>
      </top>
      <bottom style="double">
        <color auto="1"/>
      </bottom>
      <diagonal/>
    </border>
    <border>
      <left/>
      <right style="medium">
        <color theme="1" tint="0.499984740745262"/>
      </right>
      <top style="double">
        <color auto="1"/>
      </top>
      <bottom style="double">
        <color auto="1"/>
      </bottom>
      <diagonal/>
    </border>
    <border>
      <left style="medium">
        <color theme="1" tint="0.499984740745262"/>
      </left>
      <right/>
      <top style="double">
        <color auto="1"/>
      </top>
      <bottom style="medium">
        <color theme="1" tint="0.499984740745262"/>
      </bottom>
      <diagonal/>
    </border>
    <border>
      <left/>
      <right/>
      <top style="double">
        <color auto="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double">
        <color auto="1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499984740745262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499984740745262"/>
      </right>
      <top/>
      <bottom/>
      <diagonal/>
    </border>
    <border>
      <left style="medium">
        <color theme="1" tint="0.34998626667073579"/>
      </left>
      <right style="medium">
        <color theme="1" tint="0.499984740745262"/>
      </right>
      <top/>
      <bottom style="medium">
        <color theme="1" tint="0.34998626667073579"/>
      </bottom>
      <diagonal/>
    </border>
    <border>
      <left style="medium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499984740745262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499984740745262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499984740745262"/>
      </right>
      <top/>
      <bottom style="thin">
        <color theme="1" tint="0.34998626667073579"/>
      </bottom>
      <diagonal/>
    </border>
    <border>
      <left style="medium">
        <color theme="1" tint="0.499984740745262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0" tint="-0.499984740745262"/>
      </right>
      <top/>
      <bottom style="medium">
        <color theme="1" tint="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8" fillId="0" borderId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</cellStyleXfs>
  <cellXfs count="687">
    <xf numFmtId="0" fontId="0" fillId="0" borderId="0" xfId="0"/>
    <xf numFmtId="0" fontId="0" fillId="0" borderId="0" xfId="0" applyAlignment="1">
      <alignment vertical="center"/>
    </xf>
    <xf numFmtId="0" fontId="7" fillId="2" borderId="45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40" fontId="0" fillId="0" borderId="26" xfId="0" applyNumberFormat="1" applyBorder="1" applyAlignment="1" applyProtection="1">
      <alignment vertical="center"/>
      <protection locked="0"/>
    </xf>
    <xf numFmtId="40" fontId="0" fillId="0" borderId="9" xfId="0" applyNumberFormat="1" applyBorder="1" applyAlignment="1" applyProtection="1">
      <alignment vertical="center"/>
      <protection locked="0"/>
    </xf>
    <xf numFmtId="40" fontId="0" fillId="0" borderId="12" xfId="0" applyNumberFormat="1" applyBorder="1" applyAlignment="1" applyProtection="1">
      <alignment vertical="center"/>
      <protection locked="0"/>
    </xf>
    <xf numFmtId="40" fontId="0" fillId="0" borderId="6" xfId="0" applyNumberFormat="1" applyBorder="1" applyAlignment="1" applyProtection="1">
      <alignment vertical="center"/>
      <protection locked="0"/>
    </xf>
    <xf numFmtId="40" fontId="4" fillId="2" borderId="25" xfId="0" applyNumberFormat="1" applyFont="1" applyFill="1" applyBorder="1" applyAlignment="1" applyProtection="1">
      <alignment vertical="center"/>
      <protection hidden="1"/>
    </xf>
    <xf numFmtId="40" fontId="0" fillId="2" borderId="26" xfId="0" applyNumberFormat="1" applyFill="1" applyBorder="1" applyAlignment="1" applyProtection="1">
      <alignment vertical="center"/>
      <protection hidden="1"/>
    </xf>
    <xf numFmtId="40" fontId="2" fillId="2" borderId="25" xfId="1" applyNumberFormat="1" applyFont="1" applyFill="1" applyBorder="1" applyAlignment="1" applyProtection="1">
      <alignment vertical="center" wrapText="1"/>
      <protection hidden="1"/>
    </xf>
    <xf numFmtId="40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25" xfId="1" applyNumberFormat="1" applyFont="1" applyFill="1" applyBorder="1" applyAlignment="1" applyProtection="1">
      <alignment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40" fontId="4" fillId="5" borderId="3" xfId="0" applyNumberFormat="1" applyFont="1" applyFill="1" applyBorder="1" applyAlignment="1" applyProtection="1">
      <alignment vertical="center"/>
      <protection hidden="1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40" fontId="6" fillId="0" borderId="44" xfId="0" applyNumberFormat="1" applyFont="1" applyBorder="1" applyAlignment="1" applyProtection="1">
      <alignment vertical="center" wrapText="1"/>
      <protection locked="0"/>
    </xf>
    <xf numFmtId="40" fontId="7" fillId="2" borderId="46" xfId="0" applyNumberFormat="1" applyFont="1" applyFill="1" applyBorder="1" applyAlignment="1" applyProtection="1">
      <alignment vertical="center" wrapText="1"/>
      <protection hidden="1"/>
    </xf>
    <xf numFmtId="40" fontId="6" fillId="2" borderId="37" xfId="0" applyNumberFormat="1" applyFont="1" applyFill="1" applyBorder="1" applyAlignment="1" applyProtection="1">
      <alignment vertical="center" wrapText="1"/>
      <protection hidden="1"/>
    </xf>
    <xf numFmtId="40" fontId="6" fillId="0" borderId="42" xfId="0" applyNumberFormat="1" applyFont="1" applyBorder="1" applyAlignment="1" applyProtection="1">
      <alignment vertical="center" wrapText="1"/>
      <protection locked="0"/>
    </xf>
    <xf numFmtId="40" fontId="13" fillId="6" borderId="25" xfId="0" applyNumberFormat="1" applyFont="1" applyFill="1" applyBorder="1" applyAlignment="1" applyProtection="1">
      <alignment vertical="center"/>
      <protection hidden="1"/>
    </xf>
    <xf numFmtId="40" fontId="13" fillId="6" borderId="3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0" fillId="9" borderId="5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0" fillId="9" borderId="55" xfId="0" applyFont="1" applyFill="1" applyBorder="1" applyAlignment="1" applyProtection="1">
      <alignment horizontal="center" vertical="center" wrapText="1"/>
      <protection hidden="1"/>
    </xf>
    <xf numFmtId="0" fontId="20" fillId="9" borderId="5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9" fontId="16" fillId="7" borderId="55" xfId="0" applyNumberFormat="1" applyFont="1" applyFill="1" applyBorder="1" applyAlignment="1" applyProtection="1">
      <alignment horizontal="center" vertical="center" wrapText="1"/>
      <protection hidden="1"/>
    </xf>
    <xf numFmtId="9" fontId="16" fillId="7" borderId="58" xfId="0" applyNumberFormat="1" applyFont="1" applyFill="1" applyBorder="1" applyAlignment="1" applyProtection="1">
      <alignment horizontal="center" vertical="center" wrapText="1"/>
      <protection hidden="1"/>
    </xf>
    <xf numFmtId="9" fontId="16" fillId="8" borderId="58" xfId="0" applyNumberFormat="1" applyFont="1" applyFill="1" applyBorder="1" applyAlignment="1" applyProtection="1">
      <alignment horizontal="center" vertical="center" wrapText="1"/>
      <protection hidden="1"/>
    </xf>
    <xf numFmtId="9" fontId="16" fillId="7" borderId="59" xfId="0" applyNumberFormat="1" applyFont="1" applyFill="1" applyBorder="1" applyAlignment="1" applyProtection="1">
      <alignment horizontal="center" vertical="center" wrapText="1"/>
      <protection hidden="1"/>
    </xf>
    <xf numFmtId="9" fontId="16" fillId="8" borderId="53" xfId="0" applyNumberFormat="1" applyFont="1" applyFill="1" applyBorder="1" applyAlignment="1" applyProtection="1">
      <alignment horizontal="center" vertical="center" wrapText="1"/>
      <protection hidden="1"/>
    </xf>
    <xf numFmtId="0" fontId="20" fillId="9" borderId="50" xfId="0" applyFont="1" applyFill="1" applyBorder="1" applyAlignment="1" applyProtection="1">
      <alignment horizontal="center" vertical="center" wrapText="1"/>
      <protection hidden="1"/>
    </xf>
    <xf numFmtId="9" fontId="16" fillId="0" borderId="51" xfId="0" applyNumberFormat="1" applyFont="1" applyBorder="1" applyAlignment="1" applyProtection="1">
      <alignment horizontal="center" vertical="center" wrapText="1"/>
      <protection hidden="1"/>
    </xf>
    <xf numFmtId="9" fontId="16" fillId="8" borderId="52" xfId="0" applyNumberFormat="1" applyFont="1" applyFill="1" applyBorder="1" applyAlignment="1" applyProtection="1">
      <alignment horizontal="center" vertical="center" wrapText="1"/>
      <protection hidden="1"/>
    </xf>
    <xf numFmtId="9" fontId="16" fillId="0" borderId="52" xfId="0" applyNumberFormat="1" applyFont="1" applyBorder="1" applyAlignment="1" applyProtection="1">
      <alignment horizontal="center" vertical="center" wrapText="1"/>
      <protection hidden="1"/>
    </xf>
    <xf numFmtId="9" fontId="16" fillId="0" borderId="53" xfId="0" applyNumberFormat="1" applyFont="1" applyBorder="1" applyAlignment="1" applyProtection="1">
      <alignment horizontal="center" vertical="center" wrapText="1"/>
      <protection hidden="1"/>
    </xf>
    <xf numFmtId="0" fontId="18" fillId="0" borderId="0" xfId="4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0" fontId="11" fillId="10" borderId="0" xfId="0" applyFont="1" applyFill="1" applyProtection="1">
      <protection hidden="1"/>
    </xf>
    <xf numFmtId="40" fontId="5" fillId="5" borderId="3" xfId="0" applyNumberFormat="1" applyFont="1" applyFill="1" applyBorder="1" applyAlignment="1" applyProtection="1">
      <alignment horizontal="left" vertical="center" wrapText="1"/>
      <protection hidden="1"/>
    </xf>
    <xf numFmtId="3" fontId="0" fillId="0" borderId="0" xfId="0" applyNumberFormat="1" applyProtection="1">
      <protection hidden="1"/>
    </xf>
    <xf numFmtId="40" fontId="0" fillId="0" borderId="65" xfId="0" applyNumberFormat="1" applyBorder="1" applyAlignment="1" applyProtection="1">
      <alignment vertical="center"/>
      <protection locked="0"/>
    </xf>
    <xf numFmtId="40" fontId="0" fillId="0" borderId="63" xfId="0" applyNumberFormat="1" applyBorder="1" applyAlignment="1" applyProtection="1">
      <alignment vertical="center"/>
      <protection locked="0"/>
    </xf>
    <xf numFmtId="40" fontId="0" fillId="2" borderId="63" xfId="0" applyNumberFormat="1" applyFill="1" applyBorder="1" applyAlignment="1" applyProtection="1">
      <alignment vertical="center"/>
      <protection hidden="1"/>
    </xf>
    <xf numFmtId="40" fontId="21" fillId="10" borderId="25" xfId="0" applyNumberFormat="1" applyFont="1" applyFill="1" applyBorder="1" applyAlignment="1" applyProtection="1">
      <alignment vertical="center"/>
      <protection hidden="1"/>
    </xf>
    <xf numFmtId="40" fontId="14" fillId="10" borderId="25" xfId="0" applyNumberFormat="1" applyFont="1" applyFill="1" applyBorder="1" applyAlignment="1" applyProtection="1">
      <alignment vertical="center"/>
      <protection hidden="1"/>
    </xf>
    <xf numFmtId="9" fontId="0" fillId="0" borderId="0" xfId="0" applyNumberFormat="1" applyProtection="1">
      <protection hidden="1"/>
    </xf>
    <xf numFmtId="10" fontId="0" fillId="0" borderId="0" xfId="1" applyNumberFormat="1" applyFont="1"/>
    <xf numFmtId="0" fontId="0" fillId="0" borderId="0" xfId="0" applyAlignment="1" applyProtection="1">
      <alignment vertical="center"/>
      <protection locked="0"/>
    </xf>
    <xf numFmtId="0" fontId="0" fillId="6" borderId="31" xfId="0" applyFill="1" applyBorder="1" applyProtection="1">
      <protection hidden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0" fillId="11" borderId="0" xfId="0" applyFill="1" applyAlignment="1" applyProtection="1">
      <alignment horizontal="center" vertical="center" wrapText="1"/>
      <protection hidden="1"/>
    </xf>
    <xf numFmtId="0" fontId="6" fillId="7" borderId="70" xfId="0" applyFont="1" applyFill="1" applyBorder="1" applyAlignment="1" applyProtection="1">
      <alignment horizontal="justify" vertical="center" wrapText="1"/>
      <protection locked="0"/>
    </xf>
    <xf numFmtId="0" fontId="22" fillId="6" borderId="0" xfId="0" applyFont="1" applyFill="1" applyAlignment="1" applyProtection="1">
      <alignment vertical="center" wrapText="1"/>
      <protection hidden="1"/>
    </xf>
    <xf numFmtId="0" fontId="32" fillId="11" borderId="0" xfId="0" applyFont="1" applyFill="1" applyAlignment="1" applyProtection="1">
      <alignment vertical="center"/>
      <protection hidden="1"/>
    </xf>
    <xf numFmtId="0" fontId="6" fillId="12" borderId="7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6" borderId="76" xfId="0" applyFill="1" applyBorder="1" applyProtection="1">
      <protection hidden="1"/>
    </xf>
    <xf numFmtId="0" fontId="6" fillId="7" borderId="70" xfId="0" applyFont="1" applyFill="1" applyBorder="1" applyAlignment="1" applyProtection="1">
      <alignment horizontal="justify" vertical="center"/>
      <protection locked="0"/>
    </xf>
    <xf numFmtId="0" fontId="6" fillId="7" borderId="72" xfId="0" applyFont="1" applyFill="1" applyBorder="1" applyAlignment="1" applyProtection="1">
      <alignment horizontal="justify" vertical="center"/>
      <protection locked="0"/>
    </xf>
    <xf numFmtId="0" fontId="6" fillId="0" borderId="81" xfId="0" applyFont="1" applyBorder="1" applyAlignment="1" applyProtection="1">
      <alignment horizontal="justify" vertical="center"/>
      <protection locked="0"/>
    </xf>
    <xf numFmtId="0" fontId="6" fillId="0" borderId="83" xfId="0" applyFont="1" applyBorder="1" applyAlignment="1" applyProtection="1">
      <alignment horizontal="justify" vertical="center"/>
      <protection locked="0"/>
    </xf>
    <xf numFmtId="0" fontId="6" fillId="0" borderId="85" xfId="0" applyFont="1" applyBorder="1" applyAlignment="1" applyProtection="1">
      <alignment horizontal="justify" vertical="center"/>
      <protection locked="0"/>
    </xf>
    <xf numFmtId="0" fontId="6" fillId="6" borderId="101" xfId="0" applyFont="1" applyFill="1" applyBorder="1" applyAlignment="1" applyProtection="1">
      <alignment vertical="center" wrapText="1"/>
      <protection hidden="1"/>
    </xf>
    <xf numFmtId="0" fontId="14" fillId="10" borderId="0" xfId="0" applyFont="1" applyFill="1"/>
    <xf numFmtId="43" fontId="0" fillId="0" borderId="0" xfId="6" applyFont="1" applyProtection="1">
      <protection hidden="1"/>
    </xf>
    <xf numFmtId="0" fontId="6" fillId="2" borderId="41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3" fillId="10" borderId="77" xfId="0" applyFont="1" applyFill="1" applyBorder="1" applyAlignment="1" applyProtection="1">
      <alignment vertical="center"/>
      <protection hidden="1"/>
    </xf>
    <xf numFmtId="17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80" xfId="0" applyFont="1" applyFill="1" applyBorder="1" applyAlignment="1" applyProtection="1">
      <alignment horizontal="justify" vertical="center" wrapText="1"/>
      <protection hidden="1"/>
    </xf>
    <xf numFmtId="0" fontId="6" fillId="4" borderId="82" xfId="0" applyFont="1" applyFill="1" applyBorder="1" applyAlignment="1" applyProtection="1">
      <alignment horizontal="justify" vertical="center" wrapText="1"/>
      <protection hidden="1"/>
    </xf>
    <xf numFmtId="0" fontId="6" fillId="4" borderId="84" xfId="0" applyFont="1" applyFill="1" applyBorder="1" applyAlignment="1" applyProtection="1">
      <alignment horizontal="justify" vertical="center" wrapText="1"/>
      <protection hidden="1"/>
    </xf>
    <xf numFmtId="0" fontId="6" fillId="7" borderId="73" xfId="0" applyFont="1" applyFill="1" applyBorder="1" applyAlignment="1" applyProtection="1">
      <alignment vertical="center" wrapText="1"/>
      <protection locked="0"/>
    </xf>
    <xf numFmtId="40" fontId="0" fillId="4" borderId="4" xfId="0" applyNumberFormat="1" applyFill="1" applyBorder="1" applyAlignment="1" applyProtection="1">
      <alignment vertical="center"/>
      <protection hidden="1"/>
    </xf>
    <xf numFmtId="0" fontId="0" fillId="6" borderId="0" xfId="0" applyFill="1"/>
    <xf numFmtId="0" fontId="0" fillId="6" borderId="49" xfId="0" applyFill="1" applyBorder="1"/>
    <xf numFmtId="0" fontId="0" fillId="6" borderId="33" xfId="0" applyFill="1" applyBorder="1"/>
    <xf numFmtId="0" fontId="0" fillId="6" borderId="32" xfId="0" applyFill="1" applyBorder="1"/>
    <xf numFmtId="0" fontId="0" fillId="0" borderId="0" xfId="0" applyAlignment="1" applyProtection="1">
      <alignment vertical="center" wrapText="1"/>
      <protection hidden="1"/>
    </xf>
    <xf numFmtId="0" fontId="6" fillId="7" borderId="70" xfId="0" applyFont="1" applyFill="1" applyBorder="1" applyAlignment="1" applyProtection="1">
      <alignment horizontal="center" vertical="center" wrapText="1"/>
      <protection locked="0"/>
    </xf>
    <xf numFmtId="9" fontId="0" fillId="3" borderId="4" xfId="1" applyFont="1" applyFill="1" applyBorder="1" applyAlignment="1" applyProtection="1">
      <alignment horizontal="center" vertical="center"/>
      <protection hidden="1"/>
    </xf>
    <xf numFmtId="40" fontId="2" fillId="4" borderId="25" xfId="0" applyNumberFormat="1" applyFont="1" applyFill="1" applyBorder="1" applyAlignment="1" applyProtection="1">
      <alignment vertical="center"/>
      <protection hidden="1"/>
    </xf>
    <xf numFmtId="40" fontId="2" fillId="4" borderId="2" xfId="0" applyNumberFormat="1" applyFont="1" applyFill="1" applyBorder="1" applyAlignment="1" applyProtection="1">
      <alignment vertical="center"/>
      <protection hidden="1"/>
    </xf>
    <xf numFmtId="40" fontId="2" fillId="4" borderId="3" xfId="0" applyNumberFormat="1" applyFont="1" applyFill="1" applyBorder="1" applyAlignment="1" applyProtection="1">
      <alignment vertical="center"/>
      <protection hidden="1"/>
    </xf>
    <xf numFmtId="40" fontId="0" fillId="4" borderId="13" xfId="0" applyNumberFormat="1" applyFill="1" applyBorder="1" applyAlignment="1" applyProtection="1">
      <alignment vertical="center"/>
      <protection hidden="1"/>
    </xf>
    <xf numFmtId="40" fontId="0" fillId="4" borderId="10" xfId="0" applyNumberFormat="1" applyFill="1" applyBorder="1" applyAlignment="1" applyProtection="1">
      <alignment vertical="center"/>
      <protection hidden="1"/>
    </xf>
    <xf numFmtId="40" fontId="0" fillId="4" borderId="7" xfId="0" applyNumberFormat="1" applyFill="1" applyBorder="1" applyAlignment="1" applyProtection="1">
      <alignment vertical="center"/>
      <protection hidden="1"/>
    </xf>
    <xf numFmtId="40" fontId="0" fillId="4" borderId="66" xfId="0" applyNumberForma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42" fillId="2" borderId="0" xfId="0" applyFont="1" applyFill="1" applyAlignment="1" applyProtection="1">
      <alignment horizontal="center" vertical="center"/>
      <protection hidden="1"/>
    </xf>
    <xf numFmtId="0" fontId="41" fillId="4" borderId="0" xfId="0" applyFont="1" applyFill="1"/>
    <xf numFmtId="0" fontId="41" fillId="4" borderId="0" xfId="0" applyFont="1" applyFill="1" applyAlignment="1">
      <alignment horizontal="center" vertical="center"/>
    </xf>
    <xf numFmtId="43" fontId="0" fillId="0" borderId="0" xfId="6" applyFont="1" applyAlignment="1" applyProtection="1">
      <alignment vertical="center" wrapText="1"/>
      <protection hidden="1"/>
    </xf>
    <xf numFmtId="43" fontId="0" fillId="0" borderId="0" xfId="6" applyFont="1" applyAlignment="1" applyProtection="1">
      <alignment horizontal="center" vertical="center"/>
      <protection hidden="1"/>
    </xf>
    <xf numFmtId="40" fontId="0" fillId="0" borderId="102" xfId="0" applyNumberFormat="1" applyBorder="1" applyAlignment="1" applyProtection="1">
      <alignment vertical="center"/>
      <protection locked="0"/>
    </xf>
    <xf numFmtId="40" fontId="0" fillId="2" borderId="102" xfId="0" applyNumberFormat="1" applyFill="1" applyBorder="1" applyAlignment="1" applyProtection="1">
      <alignment vertical="center"/>
      <protection hidden="1"/>
    </xf>
    <xf numFmtId="40" fontId="0" fillId="0" borderId="8" xfId="0" applyNumberFormat="1" applyBorder="1" applyAlignment="1" applyProtection="1">
      <alignment horizontal="right" vertical="center" wrapText="1"/>
      <protection locked="0"/>
    </xf>
    <xf numFmtId="40" fontId="0" fillId="0" borderId="10" xfId="0" applyNumberFormat="1" applyBorder="1" applyAlignment="1" applyProtection="1">
      <alignment horizontal="right" vertical="center" wrapText="1"/>
      <protection locked="0"/>
    </xf>
    <xf numFmtId="40" fontId="0" fillId="4" borderId="26" xfId="0" applyNumberFormat="1" applyFill="1" applyBorder="1" applyAlignment="1" applyProtection="1">
      <alignment vertical="center"/>
      <protection hidden="1"/>
    </xf>
    <xf numFmtId="40" fontId="0" fillId="4" borderId="28" xfId="0" applyNumberFormat="1" applyFill="1" applyBorder="1" applyAlignment="1" applyProtection="1">
      <alignment vertical="center"/>
      <protection hidden="1"/>
    </xf>
    <xf numFmtId="40" fontId="0" fillId="4" borderId="27" xfId="0" applyNumberFormat="1" applyFill="1" applyBorder="1" applyAlignment="1" applyProtection="1">
      <alignment vertical="center"/>
      <protection hidden="1"/>
    </xf>
    <xf numFmtId="40" fontId="0" fillId="4" borderId="64" xfId="0" applyNumberFormat="1" applyFill="1" applyBorder="1" applyAlignment="1" applyProtection="1">
      <alignment vertical="center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0" fillId="2" borderId="104" xfId="0" applyFill="1" applyBorder="1" applyAlignment="1" applyProtection="1">
      <alignment horizontal="center" vertical="center" wrapText="1"/>
      <protection hidden="1"/>
    </xf>
    <xf numFmtId="0" fontId="49" fillId="2" borderId="104" xfId="0" applyFont="1" applyFill="1" applyBorder="1" applyAlignment="1" applyProtection="1">
      <alignment horizontal="left" vertical="center" wrapText="1"/>
      <protection hidden="1"/>
    </xf>
    <xf numFmtId="40" fontId="49" fillId="0" borderId="104" xfId="0" applyNumberFormat="1" applyFont="1" applyBorder="1" applyAlignment="1" applyProtection="1">
      <alignment horizontal="right" vertical="center" wrapText="1"/>
      <protection locked="0"/>
    </xf>
    <xf numFmtId="40" fontId="50" fillId="2" borderId="104" xfId="0" applyNumberFormat="1" applyFont="1" applyFill="1" applyBorder="1" applyAlignment="1" applyProtection="1">
      <alignment horizontal="right" vertical="center" wrapText="1"/>
      <protection hidden="1"/>
    </xf>
    <xf numFmtId="40" fontId="50" fillId="2" borderId="104" xfId="0" applyNumberFormat="1" applyFont="1" applyFill="1" applyBorder="1" applyAlignment="1">
      <alignment horizontal="right" vertical="center" wrapText="1"/>
    </xf>
    <xf numFmtId="40" fontId="50" fillId="2" borderId="105" xfId="0" applyNumberFormat="1" applyFont="1" applyFill="1" applyBorder="1" applyAlignment="1" applyProtection="1">
      <alignment horizontal="right" vertical="center" wrapText="1"/>
      <protection hidden="1"/>
    </xf>
    <xf numFmtId="0" fontId="51" fillId="2" borderId="36" xfId="0" applyFont="1" applyFill="1" applyBorder="1" applyAlignment="1" applyProtection="1">
      <alignment horizontal="left" vertical="center" wrapText="1"/>
      <protection hidden="1"/>
    </xf>
    <xf numFmtId="40" fontId="2" fillId="2" borderId="36" xfId="0" applyNumberFormat="1" applyFont="1" applyFill="1" applyBorder="1" applyProtection="1">
      <protection hidden="1"/>
    </xf>
    <xf numFmtId="0" fontId="51" fillId="2" borderId="104" xfId="0" applyFont="1" applyFill="1" applyBorder="1" applyAlignment="1" applyProtection="1">
      <alignment horizontal="left" vertical="center" wrapText="1"/>
      <protection hidden="1"/>
    </xf>
    <xf numFmtId="40" fontId="2" fillId="2" borderId="104" xfId="0" applyNumberFormat="1" applyFont="1" applyFill="1" applyBorder="1" applyProtection="1">
      <protection hidden="1"/>
    </xf>
    <xf numFmtId="0" fontId="51" fillId="2" borderId="39" xfId="0" applyFont="1" applyFill="1" applyBorder="1" applyAlignment="1" applyProtection="1">
      <alignment horizontal="left" vertical="center" wrapText="1"/>
      <protection hidden="1"/>
    </xf>
    <xf numFmtId="40" fontId="2" fillId="2" borderId="39" xfId="0" applyNumberFormat="1" applyFont="1" applyFill="1" applyBorder="1" applyProtection="1">
      <protection hidden="1"/>
    </xf>
    <xf numFmtId="40" fontId="4" fillId="2" borderId="79" xfId="0" applyNumberFormat="1" applyFont="1" applyFill="1" applyBorder="1" applyAlignment="1" applyProtection="1">
      <alignment horizontal="right" vertical="center" wrapText="1"/>
      <protection hidden="1"/>
    </xf>
    <xf numFmtId="0" fontId="51" fillId="2" borderId="113" xfId="0" applyFont="1" applyFill="1" applyBorder="1" applyAlignment="1" applyProtection="1">
      <alignment horizontal="left" vertical="center" wrapText="1"/>
      <protection hidden="1"/>
    </xf>
    <xf numFmtId="40" fontId="0" fillId="2" borderId="35" xfId="0" applyNumberFormat="1" applyFill="1" applyBorder="1" applyAlignment="1" applyProtection="1">
      <alignment horizontal="center"/>
      <protection hidden="1"/>
    </xf>
    <xf numFmtId="40" fontId="0" fillId="2" borderId="36" xfId="0" applyNumberFormat="1" applyFill="1" applyBorder="1" applyAlignment="1" applyProtection="1">
      <alignment horizontal="center"/>
      <protection hidden="1"/>
    </xf>
    <xf numFmtId="40" fontId="0" fillId="2" borderId="37" xfId="0" applyNumberFormat="1" applyFill="1" applyBorder="1" applyAlignment="1" applyProtection="1">
      <alignment horizontal="center"/>
      <protection hidden="1"/>
    </xf>
    <xf numFmtId="0" fontId="51" fillId="2" borderId="106" xfId="0" applyFont="1" applyFill="1" applyBorder="1" applyAlignment="1" applyProtection="1">
      <alignment horizontal="left" vertical="center" wrapText="1"/>
      <protection hidden="1"/>
    </xf>
    <xf numFmtId="0" fontId="0" fillId="2" borderId="41" xfId="0" applyFill="1" applyBorder="1" applyAlignment="1" applyProtection="1">
      <alignment horizontal="center"/>
      <protection hidden="1"/>
    </xf>
    <xf numFmtId="0" fontId="0" fillId="2" borderId="104" xfId="0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center"/>
      <protection hidden="1"/>
    </xf>
    <xf numFmtId="0" fontId="51" fillId="2" borderId="114" xfId="0" applyFont="1" applyFill="1" applyBorder="1" applyAlignment="1" applyProtection="1">
      <alignment horizontal="left" vertical="center" wrapText="1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2" borderId="8" xfId="0" applyFill="1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2" borderId="115" xfId="0" applyFill="1" applyBorder="1" applyAlignment="1" applyProtection="1">
      <alignment vertical="center" wrapText="1"/>
      <protection hidden="1"/>
    </xf>
    <xf numFmtId="0" fontId="0" fillId="0" borderId="116" xfId="0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43" fillId="0" borderId="0" xfId="0" applyFont="1" applyAlignment="1">
      <alignment vertical="center" wrapText="1"/>
    </xf>
    <xf numFmtId="0" fontId="7" fillId="15" borderId="72" xfId="0" applyFont="1" applyFill="1" applyBorder="1" applyAlignment="1" applyProtection="1">
      <alignment horizontal="center" vertical="center"/>
      <protection locked="0"/>
    </xf>
    <xf numFmtId="40" fontId="24" fillId="0" borderId="8" xfId="0" applyNumberFormat="1" applyFont="1" applyBorder="1" applyAlignment="1" applyProtection="1">
      <alignment horizontal="right" vertical="center" wrapText="1"/>
      <protection locked="0"/>
    </xf>
    <xf numFmtId="40" fontId="24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165" fontId="22" fillId="6" borderId="0" xfId="1" applyNumberFormat="1" applyFont="1" applyFill="1" applyBorder="1" applyAlignment="1" applyProtection="1">
      <alignment horizontal="center" vertical="center" wrapText="1"/>
      <protection hidden="1"/>
    </xf>
    <xf numFmtId="40" fontId="2" fillId="4" borderId="1" xfId="0" applyNumberFormat="1" applyFont="1" applyFill="1" applyBorder="1" applyAlignment="1" applyProtection="1">
      <alignment horizontal="right" vertical="center"/>
      <protection hidden="1"/>
    </xf>
    <xf numFmtId="40" fontId="0" fillId="0" borderId="11" xfId="0" applyNumberFormat="1" applyBorder="1" applyAlignment="1" applyProtection="1">
      <alignment horizontal="right" vertical="center" wrapText="1"/>
      <protection locked="0"/>
    </xf>
    <xf numFmtId="40" fontId="0" fillId="0" borderId="13" xfId="0" applyNumberFormat="1" applyBorder="1" applyAlignment="1" applyProtection="1">
      <alignment horizontal="right" vertical="center" wrapText="1"/>
      <protection locked="0"/>
    </xf>
    <xf numFmtId="40" fontId="2" fillId="4" borderId="3" xfId="0" applyNumberFormat="1" applyFont="1" applyFill="1" applyBorder="1" applyAlignment="1" applyProtection="1">
      <alignment horizontal="right" vertical="center"/>
      <protection hidden="1"/>
    </xf>
    <xf numFmtId="0" fontId="2" fillId="16" borderId="25" xfId="0" applyFont="1" applyFill="1" applyBorder="1" applyAlignment="1" applyProtection="1">
      <alignment horizontal="center" vertical="center" wrapText="1"/>
      <protection hidden="1"/>
    </xf>
    <xf numFmtId="40" fontId="3" fillId="16" borderId="25" xfId="0" applyNumberFormat="1" applyFont="1" applyFill="1" applyBorder="1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0" fontId="2" fillId="4" borderId="24" xfId="0" applyFont="1" applyFill="1" applyBorder="1" applyAlignment="1" applyProtection="1">
      <alignment vertical="center" wrapText="1"/>
      <protection hidden="1"/>
    </xf>
    <xf numFmtId="0" fontId="0" fillId="0" borderId="123" xfId="0" applyBorder="1" applyAlignment="1" applyProtection="1">
      <alignment vertical="center" wrapText="1"/>
      <protection locked="0"/>
    </xf>
    <xf numFmtId="40" fontId="0" fillId="4" borderId="63" xfId="0" applyNumberFormat="1" applyFill="1" applyBorder="1" applyAlignment="1" applyProtection="1">
      <alignment vertical="center"/>
      <protection hidden="1"/>
    </xf>
    <xf numFmtId="40" fontId="0" fillId="0" borderId="116" xfId="0" applyNumberFormat="1" applyBorder="1" applyAlignment="1" applyProtection="1">
      <alignment vertical="center"/>
      <protection locked="0"/>
    </xf>
    <xf numFmtId="40" fontId="0" fillId="4" borderId="125" xfId="0" applyNumberFormat="1" applyFill="1" applyBorder="1" applyAlignment="1" applyProtection="1">
      <alignment vertical="center"/>
      <protection hidden="1"/>
    </xf>
    <xf numFmtId="40" fontId="0" fillId="4" borderId="8" xfId="0" applyNumberFormat="1" applyFill="1" applyBorder="1" applyAlignment="1" applyProtection="1">
      <alignment horizontal="right" vertical="center" wrapText="1"/>
      <protection hidden="1"/>
    </xf>
    <xf numFmtId="40" fontId="0" fillId="4" borderId="10" xfId="0" applyNumberFormat="1" applyFill="1" applyBorder="1" applyAlignment="1" applyProtection="1">
      <alignment horizontal="right" vertical="center" wrapText="1"/>
      <protection hidden="1"/>
    </xf>
    <xf numFmtId="40" fontId="0" fillId="4" borderId="9" xfId="0" applyNumberForma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alignment vertical="center" wrapText="1"/>
      <protection hidden="1"/>
    </xf>
    <xf numFmtId="0" fontId="0" fillId="4" borderId="19" xfId="0" applyFill="1" applyBorder="1" applyAlignment="1" applyProtection="1">
      <alignment vertical="center" wrapText="1"/>
      <protection hidden="1"/>
    </xf>
    <xf numFmtId="0" fontId="0" fillId="4" borderId="20" xfId="0" applyFill="1" applyBorder="1" applyAlignment="1" applyProtection="1">
      <alignment vertical="center" wrapText="1"/>
      <protection hidden="1"/>
    </xf>
    <xf numFmtId="0" fontId="0" fillId="4" borderId="9" xfId="0" applyFill="1" applyBorder="1" applyAlignment="1" applyProtection="1">
      <alignment vertical="center" wrapText="1"/>
      <protection hidden="1"/>
    </xf>
    <xf numFmtId="0" fontId="0" fillId="4" borderId="12" xfId="0" applyFill="1" applyBorder="1" applyAlignment="1" applyProtection="1">
      <alignment vertical="center" wrapText="1"/>
      <protection hidden="1"/>
    </xf>
    <xf numFmtId="0" fontId="0" fillId="18" borderId="126" xfId="0" applyFill="1" applyBorder="1" applyAlignment="1" applyProtection="1">
      <alignment vertical="center"/>
      <protection hidden="1"/>
    </xf>
    <xf numFmtId="0" fontId="0" fillId="18" borderId="126" xfId="0" applyFill="1" applyBorder="1" applyAlignment="1" applyProtection="1">
      <alignment vertical="center" wrapText="1"/>
      <protection hidden="1"/>
    </xf>
    <xf numFmtId="0" fontId="0" fillId="13" borderId="126" xfId="0" applyFill="1" applyBorder="1" applyAlignment="1" applyProtection="1">
      <alignment vertical="center"/>
      <protection hidden="1"/>
    </xf>
    <xf numFmtId="0" fontId="0" fillId="13" borderId="126" xfId="0" applyFill="1" applyBorder="1" applyAlignment="1" applyProtection="1">
      <alignment vertical="center" wrapText="1"/>
      <protection hidden="1"/>
    </xf>
    <xf numFmtId="0" fontId="0" fillId="6" borderId="126" xfId="0" applyFill="1" applyBorder="1" applyAlignment="1" applyProtection="1">
      <alignment vertical="center"/>
      <protection hidden="1"/>
    </xf>
    <xf numFmtId="0" fontId="0" fillId="6" borderId="126" xfId="0" applyFill="1" applyBorder="1" applyAlignment="1" applyProtection="1">
      <alignment vertical="center" wrapText="1"/>
      <protection hidden="1"/>
    </xf>
    <xf numFmtId="0" fontId="0" fillId="18" borderId="127" xfId="0" applyFill="1" applyBorder="1" applyAlignment="1" applyProtection="1">
      <alignment vertical="center"/>
      <protection hidden="1"/>
    </xf>
    <xf numFmtId="0" fontId="0" fillId="18" borderId="127" xfId="0" applyFill="1" applyBorder="1" applyAlignment="1" applyProtection="1">
      <alignment vertical="center" wrapText="1"/>
      <protection hidden="1"/>
    </xf>
    <xf numFmtId="0" fontId="2" fillId="0" borderId="128" xfId="0" applyFont="1" applyBorder="1" applyAlignment="1" applyProtection="1">
      <alignment horizontal="center" vertical="center"/>
      <protection hidden="1"/>
    </xf>
    <xf numFmtId="0" fontId="2" fillId="0" borderId="129" xfId="0" applyFont="1" applyBorder="1" applyAlignment="1" applyProtection="1">
      <alignment horizontal="center" vertical="center"/>
      <protection hidden="1"/>
    </xf>
    <xf numFmtId="0" fontId="2" fillId="0" borderId="13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3" fontId="1" fillId="0" borderId="0" xfId="6" applyFont="1" applyAlignment="1" applyProtection="1">
      <alignment horizontal="center" vertical="center" wrapText="1"/>
      <protection hidden="1"/>
    </xf>
    <xf numFmtId="43" fontId="1" fillId="0" borderId="0" xfId="6" applyFont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2" fillId="2" borderId="128" xfId="0" applyFont="1" applyFill="1" applyBorder="1" applyAlignment="1" applyProtection="1">
      <alignment horizontal="center" vertical="center"/>
      <protection hidden="1"/>
    </xf>
    <xf numFmtId="0" fontId="2" fillId="2" borderId="129" xfId="0" applyFont="1" applyFill="1" applyBorder="1" applyAlignment="1" applyProtection="1">
      <alignment horizontal="center" vertical="center"/>
      <protection hidden="1"/>
    </xf>
    <xf numFmtId="0" fontId="2" fillId="2" borderId="130" xfId="0" applyFont="1" applyFill="1" applyBorder="1" applyAlignment="1" applyProtection="1">
      <alignment horizontal="center" vertical="center" wrapText="1"/>
      <protection hidden="1"/>
    </xf>
    <xf numFmtId="0" fontId="2" fillId="2" borderId="129" xfId="0" applyFont="1" applyFill="1" applyBorder="1" applyAlignment="1" applyProtection="1">
      <alignment horizontal="center" vertical="center" wrapText="1"/>
      <protection hidden="1"/>
    </xf>
    <xf numFmtId="0" fontId="0" fillId="18" borderId="127" xfId="0" applyFill="1" applyBorder="1" applyAlignment="1" applyProtection="1">
      <alignment horizontal="center" vertical="center"/>
      <protection hidden="1"/>
    </xf>
    <xf numFmtId="0" fontId="0" fillId="18" borderId="126" xfId="0" applyFill="1" applyBorder="1" applyAlignment="1" applyProtection="1">
      <alignment horizontal="center" vertical="center"/>
      <protection hidden="1"/>
    </xf>
    <xf numFmtId="0" fontId="0" fillId="13" borderId="126" xfId="0" applyFill="1" applyBorder="1" applyAlignment="1" applyProtection="1">
      <alignment horizontal="center" vertical="center" wrapText="1"/>
      <protection hidden="1"/>
    </xf>
    <xf numFmtId="0" fontId="0" fillId="13" borderId="126" xfId="0" applyFill="1" applyBorder="1" applyAlignment="1" applyProtection="1">
      <alignment horizontal="center" vertical="center"/>
      <protection hidden="1"/>
    </xf>
    <xf numFmtId="0" fontId="0" fillId="6" borderId="126" xfId="0" applyFill="1" applyBorder="1" applyAlignment="1" applyProtection="1">
      <alignment horizontal="center" vertical="center"/>
      <protection hidden="1"/>
    </xf>
    <xf numFmtId="0" fontId="2" fillId="4" borderId="68" xfId="0" applyFont="1" applyFill="1" applyBorder="1" applyAlignment="1" applyProtection="1">
      <alignment horizontal="center" vertical="center" wrapText="1"/>
      <protection hidden="1"/>
    </xf>
    <xf numFmtId="0" fontId="2" fillId="4" borderId="33" xfId="0" applyFont="1" applyFill="1" applyBorder="1" applyAlignment="1" applyProtection="1">
      <alignment horizontal="center" vertical="center" wrapText="1"/>
      <protection hidden="1"/>
    </xf>
    <xf numFmtId="0" fontId="2" fillId="4" borderId="68" xfId="0" applyFont="1" applyFill="1" applyBorder="1" applyAlignment="1" applyProtection="1">
      <alignment vertical="center" wrapText="1"/>
      <protection hidden="1"/>
    </xf>
    <xf numFmtId="0" fontId="2" fillId="4" borderId="30" xfId="0" applyFont="1" applyFill="1" applyBorder="1" applyAlignment="1" applyProtection="1">
      <alignment vertical="center" wrapText="1"/>
      <protection hidden="1"/>
    </xf>
    <xf numFmtId="0" fontId="2" fillId="4" borderId="49" xfId="0" applyFont="1" applyFill="1" applyBorder="1" applyAlignment="1" applyProtection="1">
      <alignment vertical="center" wrapText="1"/>
      <protection hidden="1"/>
    </xf>
    <xf numFmtId="0" fontId="2" fillId="4" borderId="33" xfId="0" applyFont="1" applyFill="1" applyBorder="1" applyAlignment="1" applyProtection="1">
      <alignment vertical="center" wrapText="1"/>
      <protection hidden="1"/>
    </xf>
    <xf numFmtId="0" fontId="3" fillId="16" borderId="1" xfId="0" applyFont="1" applyFill="1" applyBorder="1" applyAlignment="1" applyProtection="1">
      <alignment horizontal="right" vertical="center" wrapText="1"/>
      <protection hidden="1"/>
    </xf>
    <xf numFmtId="40" fontId="3" fillId="16" borderId="25" xfId="0" applyNumberFormat="1" applyFont="1" applyFill="1" applyBorder="1" applyAlignment="1" applyProtection="1">
      <alignment horizontal="right" vertical="center"/>
      <protection hidden="1"/>
    </xf>
    <xf numFmtId="40" fontId="3" fillId="16" borderId="2" xfId="0" applyNumberFormat="1" applyFont="1" applyFill="1" applyBorder="1" applyAlignment="1" applyProtection="1">
      <alignment vertical="center"/>
      <protection hidden="1"/>
    </xf>
    <xf numFmtId="40" fontId="3" fillId="16" borderId="3" xfId="0" applyNumberFormat="1" applyFont="1" applyFill="1" applyBorder="1" applyAlignment="1" applyProtection="1">
      <alignment vertical="center"/>
      <protection hidden="1"/>
    </xf>
    <xf numFmtId="40" fontId="0" fillId="16" borderId="10" xfId="0" applyNumberFormat="1" applyFill="1" applyBorder="1" applyAlignment="1" applyProtection="1">
      <alignment horizontal="right" vertical="center" wrapText="1"/>
      <protection hidden="1"/>
    </xf>
    <xf numFmtId="40" fontId="0" fillId="16" borderId="8" xfId="0" applyNumberFormat="1" applyFill="1" applyBorder="1" applyAlignment="1" applyProtection="1">
      <alignment horizontal="right" vertical="center" wrapText="1"/>
      <protection hidden="1"/>
    </xf>
    <xf numFmtId="40" fontId="0" fillId="2" borderId="8" xfId="0" applyNumberFormat="1" applyFill="1" applyBorder="1" applyAlignment="1" applyProtection="1">
      <alignment horizontal="right" vertical="center" wrapText="1"/>
      <protection hidden="1"/>
    </xf>
    <xf numFmtId="40" fontId="0" fillId="2" borderId="10" xfId="0" applyNumberFormat="1" applyFill="1" applyBorder="1" applyAlignment="1" applyProtection="1">
      <alignment horizontal="right" vertical="center" wrapText="1"/>
      <protection hidden="1"/>
    </xf>
    <xf numFmtId="40" fontId="0" fillId="0" borderId="20" xfId="0" applyNumberFormat="1" applyBorder="1" applyAlignment="1" applyProtection="1">
      <alignment vertical="center" wrapText="1"/>
      <protection locked="0"/>
    </xf>
    <xf numFmtId="40" fontId="0" fillId="0" borderId="124" xfId="0" applyNumberFormat="1" applyBorder="1" applyAlignment="1" applyProtection="1">
      <alignment vertical="center" wrapText="1"/>
      <protection locked="0"/>
    </xf>
    <xf numFmtId="40" fontId="0" fillId="0" borderId="17" xfId="0" applyNumberFormat="1" applyBorder="1" applyAlignment="1" applyProtection="1">
      <alignment vertical="center" wrapText="1"/>
      <protection locked="0"/>
    </xf>
    <xf numFmtId="40" fontId="0" fillId="0" borderId="28" xfId="0" applyNumberFormat="1" applyBorder="1" applyAlignment="1" applyProtection="1">
      <alignment horizontal="right" vertical="center" wrapText="1"/>
      <protection locked="0"/>
    </xf>
    <xf numFmtId="40" fontId="3" fillId="16" borderId="15" xfId="0" applyNumberFormat="1" applyFont="1" applyFill="1" applyBorder="1" applyAlignment="1" applyProtection="1">
      <alignment horizontal="right" vertical="center"/>
      <protection hidden="1"/>
    </xf>
    <xf numFmtId="40" fontId="3" fillId="16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39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5" fontId="22" fillId="6" borderId="115" xfId="1" applyNumberFormat="1" applyFont="1" applyFill="1" applyBorder="1" applyAlignment="1" applyProtection="1">
      <alignment horizontal="center" vertical="center" wrapText="1"/>
      <protection hidden="1"/>
    </xf>
    <xf numFmtId="165" fontId="22" fillId="6" borderId="116" xfId="1" applyNumberFormat="1" applyFont="1" applyFill="1" applyBorder="1" applyAlignment="1" applyProtection="1">
      <alignment horizontal="center" vertical="center" wrapText="1"/>
      <protection hidden="1"/>
    </xf>
    <xf numFmtId="165" fontId="22" fillId="6" borderId="125" xfId="1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Protection="1"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0" fontId="11" fillId="10" borderId="1" xfId="0" applyFont="1" applyFill="1" applyBorder="1" applyAlignment="1" applyProtection="1">
      <alignment vertical="center" wrapText="1"/>
      <protection hidden="1"/>
    </xf>
    <xf numFmtId="0" fontId="26" fillId="10" borderId="2" xfId="0" applyFont="1" applyFill="1" applyBorder="1" applyAlignment="1" applyProtection="1">
      <alignment horizontal="center" vertical="center"/>
      <protection hidden="1"/>
    </xf>
    <xf numFmtId="40" fontId="50" fillId="2" borderId="42" xfId="0" applyNumberFormat="1" applyFont="1" applyFill="1" applyBorder="1" applyAlignment="1" applyProtection="1">
      <alignment horizontal="right" vertical="center" wrapText="1"/>
      <protection hidden="1"/>
    </xf>
    <xf numFmtId="40" fontId="50" fillId="2" borderId="44" xfId="0" applyNumberFormat="1" applyFont="1" applyFill="1" applyBorder="1" applyAlignment="1" applyProtection="1">
      <alignment horizontal="right" vertical="center" wrapText="1"/>
      <protection hidden="1"/>
    </xf>
    <xf numFmtId="40" fontId="2" fillId="2" borderId="37" xfId="0" applyNumberFormat="1" applyFont="1" applyFill="1" applyBorder="1" applyProtection="1">
      <protection hidden="1"/>
    </xf>
    <xf numFmtId="40" fontId="2" fillId="2" borderId="42" xfId="0" applyNumberFormat="1" applyFont="1" applyFill="1" applyBorder="1" applyProtection="1">
      <protection hidden="1"/>
    </xf>
    <xf numFmtId="40" fontId="2" fillId="2" borderId="40" xfId="0" applyNumberFormat="1" applyFont="1" applyFill="1" applyBorder="1" applyProtection="1">
      <protection hidden="1"/>
    </xf>
    <xf numFmtId="40" fontId="4" fillId="2" borderId="46" xfId="0" applyNumberFormat="1" applyFont="1" applyFill="1" applyBorder="1" applyAlignment="1" applyProtection="1">
      <alignment horizontal="right" vertical="center" wrapText="1"/>
      <protection hidden="1"/>
    </xf>
    <xf numFmtId="0" fontId="0" fillId="6" borderId="142" xfId="0" applyFill="1" applyBorder="1" applyProtection="1">
      <protection hidden="1"/>
    </xf>
    <xf numFmtId="0" fontId="0" fillId="6" borderId="61" xfId="0" applyFill="1" applyBorder="1" applyProtection="1">
      <protection hidden="1"/>
    </xf>
    <xf numFmtId="0" fontId="0" fillId="2" borderId="143" xfId="0" applyFill="1" applyBorder="1" applyAlignment="1" applyProtection="1">
      <alignment horizontal="center"/>
      <protection hidden="1"/>
    </xf>
    <xf numFmtId="0" fontId="26" fillId="10" borderId="0" xfId="0" applyFont="1" applyFill="1" applyAlignment="1">
      <alignment horizontal="center" vertical="center"/>
    </xf>
    <xf numFmtId="0" fontId="21" fillId="10" borderId="0" xfId="0" applyFont="1" applyFill="1" applyAlignment="1" applyProtection="1">
      <alignment horizontal="center" vertical="center" wrapText="1"/>
      <protection hidden="1"/>
    </xf>
    <xf numFmtId="0" fontId="21" fillId="10" borderId="144" xfId="0" applyFont="1" applyFill="1" applyBorder="1" applyAlignment="1" applyProtection="1">
      <alignment horizontal="center" vertical="center" wrapText="1"/>
      <protection hidden="1"/>
    </xf>
    <xf numFmtId="0" fontId="30" fillId="11" borderId="0" xfId="0" applyFont="1" applyFill="1" applyAlignment="1" applyProtection="1">
      <alignment horizontal="center" vertical="center"/>
      <protection hidden="1"/>
    </xf>
    <xf numFmtId="0" fontId="0" fillId="11" borderId="144" xfId="0" applyFill="1" applyBorder="1" applyAlignment="1" applyProtection="1">
      <alignment horizontal="center" vertical="center" wrapText="1"/>
      <protection hidden="1"/>
    </xf>
    <xf numFmtId="0" fontId="0" fillId="11" borderId="143" xfId="0" applyFill="1" applyBorder="1" applyAlignment="1" applyProtection="1">
      <alignment horizontal="center" vertical="center" wrapText="1"/>
      <protection hidden="1"/>
    </xf>
    <xf numFmtId="0" fontId="46" fillId="10" borderId="111" xfId="0" applyFont="1" applyFill="1" applyBorder="1" applyAlignment="1" applyProtection="1">
      <alignment vertical="center"/>
      <protection hidden="1"/>
    </xf>
    <xf numFmtId="0" fontId="26" fillId="10" borderId="140" xfId="0" applyFont="1" applyFill="1" applyBorder="1" applyAlignment="1" applyProtection="1">
      <alignment vertical="center" wrapText="1"/>
      <protection hidden="1"/>
    </xf>
    <xf numFmtId="0" fontId="26" fillId="10" borderId="141" xfId="0" applyFont="1" applyFill="1" applyBorder="1" applyAlignment="1" applyProtection="1">
      <alignment vertical="center" wrapText="1"/>
      <protection hidden="1"/>
    </xf>
    <xf numFmtId="0" fontId="0" fillId="6" borderId="144" xfId="0" applyFill="1" applyBorder="1" applyProtection="1">
      <protection hidden="1"/>
    </xf>
    <xf numFmtId="0" fontId="14" fillId="10" borderId="112" xfId="0" applyFont="1" applyFill="1" applyBorder="1" applyAlignment="1" applyProtection="1">
      <alignment vertical="center"/>
      <protection hidden="1"/>
    </xf>
    <xf numFmtId="0" fontId="14" fillId="10" borderId="0" xfId="0" applyFont="1" applyFill="1" applyAlignment="1" applyProtection="1">
      <alignment vertical="center"/>
      <protection hidden="1"/>
    </xf>
    <xf numFmtId="43" fontId="0" fillId="6" borderId="0" xfId="6" applyFont="1" applyFill="1" applyBorder="1" applyProtection="1">
      <protection hidden="1"/>
    </xf>
    <xf numFmtId="0" fontId="22" fillId="19" borderId="0" xfId="0" applyFont="1" applyFill="1" applyAlignment="1" applyProtection="1">
      <alignment vertical="center" wrapText="1"/>
      <protection hidden="1"/>
    </xf>
    <xf numFmtId="0" fontId="58" fillId="19" borderId="0" xfId="0" applyFont="1" applyFill="1" applyAlignment="1" applyProtection="1">
      <alignment vertical="center" wrapText="1"/>
      <protection hidden="1"/>
    </xf>
    <xf numFmtId="0" fontId="22" fillId="6" borderId="112" xfId="0" applyFont="1" applyFill="1" applyBorder="1" applyAlignment="1" applyProtection="1">
      <alignment vertical="center" wrapText="1"/>
      <protection hidden="1"/>
    </xf>
    <xf numFmtId="0" fontId="11" fillId="10" borderId="0" xfId="0" applyFont="1" applyFill="1" applyAlignment="1" applyProtection="1">
      <alignment vertical="center"/>
      <protection hidden="1"/>
    </xf>
    <xf numFmtId="0" fontId="2" fillId="2" borderId="148" xfId="0" applyFont="1" applyFill="1" applyBorder="1" applyAlignment="1" applyProtection="1">
      <alignment horizontal="center" vertical="center" wrapText="1"/>
      <protection hidden="1"/>
    </xf>
    <xf numFmtId="0" fontId="11" fillId="10" borderId="144" xfId="0" applyFont="1" applyFill="1" applyBorder="1" applyProtection="1">
      <protection hidden="1"/>
    </xf>
    <xf numFmtId="0" fontId="2" fillId="2" borderId="148" xfId="0" applyFont="1" applyFill="1" applyBorder="1" applyAlignment="1" applyProtection="1">
      <alignment vertical="center" wrapText="1"/>
      <protection hidden="1"/>
    </xf>
    <xf numFmtId="0" fontId="23" fillId="2" borderId="148" xfId="0" applyFont="1" applyFill="1" applyBorder="1" applyAlignment="1" applyProtection="1">
      <alignment vertical="center" wrapText="1"/>
      <protection hidden="1"/>
    </xf>
    <xf numFmtId="166" fontId="0" fillId="6" borderId="144" xfId="0" applyNumberFormat="1" applyFill="1" applyBorder="1" applyAlignment="1" applyProtection="1">
      <alignment horizontal="center" vertical="center"/>
      <protection hidden="1"/>
    </xf>
    <xf numFmtId="166" fontId="11" fillId="10" borderId="144" xfId="0" applyNumberFormat="1" applyFont="1" applyFill="1" applyBorder="1" applyAlignment="1" applyProtection="1">
      <alignment horizontal="center" vertical="center"/>
      <protection hidden="1"/>
    </xf>
    <xf numFmtId="0" fontId="4" fillId="2" borderId="148" xfId="0" applyFont="1" applyFill="1" applyBorder="1" applyAlignment="1" applyProtection="1">
      <alignment vertical="center" wrapText="1"/>
      <protection hidden="1"/>
    </xf>
    <xf numFmtId="0" fontId="0" fillId="0" borderId="47" xfId="0" applyBorder="1" applyAlignment="1" applyProtection="1">
      <alignment horizontal="center" vertical="center"/>
      <protection locked="0"/>
    </xf>
    <xf numFmtId="0" fontId="46" fillId="10" borderId="140" xfId="0" applyFont="1" applyFill="1" applyBorder="1" applyProtection="1">
      <protection hidden="1"/>
    </xf>
    <xf numFmtId="0" fontId="11" fillId="10" borderId="140" xfId="0" applyFont="1" applyFill="1" applyBorder="1" applyProtection="1">
      <protection hidden="1"/>
    </xf>
    <xf numFmtId="0" fontId="24" fillId="10" borderId="141" xfId="0" applyFont="1" applyFill="1" applyBorder="1" applyProtection="1">
      <protection hidden="1"/>
    </xf>
    <xf numFmtId="0" fontId="21" fillId="10" borderId="112" xfId="0" applyFont="1" applyFill="1" applyBorder="1" applyAlignment="1" applyProtection="1">
      <alignment vertical="center" wrapText="1"/>
      <protection hidden="1"/>
    </xf>
    <xf numFmtId="0" fontId="21" fillId="10" borderId="0" xfId="0" applyFont="1" applyFill="1" applyAlignment="1" applyProtection="1">
      <alignment vertical="center" wrapText="1"/>
      <protection hidden="1"/>
    </xf>
    <xf numFmtId="0" fontId="24" fillId="10" borderId="144" xfId="0" applyFont="1" applyFill="1" applyBorder="1" applyProtection="1">
      <protection hidden="1"/>
    </xf>
    <xf numFmtId="0" fontId="21" fillId="6" borderId="112" xfId="0" applyFont="1" applyFill="1" applyBorder="1" applyAlignment="1" applyProtection="1">
      <alignment vertical="center"/>
      <protection hidden="1"/>
    </xf>
    <xf numFmtId="0" fontId="11" fillId="6" borderId="0" xfId="0" applyFont="1" applyFill="1" applyProtection="1">
      <protection hidden="1"/>
    </xf>
    <xf numFmtId="0" fontId="24" fillId="6" borderId="144" xfId="0" applyFont="1" applyFill="1" applyBorder="1" applyProtection="1">
      <protection hidden="1"/>
    </xf>
    <xf numFmtId="0" fontId="14" fillId="10" borderId="148" xfId="0" applyFont="1" applyFill="1" applyBorder="1" applyAlignment="1" applyProtection="1">
      <alignment vertical="center" wrapText="1"/>
      <protection hidden="1"/>
    </xf>
    <xf numFmtId="166" fontId="0" fillId="0" borderId="144" xfId="0" applyNumberFormat="1" applyBorder="1" applyAlignment="1" applyProtection="1">
      <alignment horizontal="center" vertical="center"/>
      <protection hidden="1"/>
    </xf>
    <xf numFmtId="0" fontId="21" fillId="10" borderId="151" xfId="0" applyFont="1" applyFill="1" applyBorder="1" applyAlignment="1" applyProtection="1">
      <alignment vertical="center" wrapText="1"/>
      <protection hidden="1"/>
    </xf>
    <xf numFmtId="0" fontId="45" fillId="2" borderId="152" xfId="0" applyFont="1" applyFill="1" applyBorder="1" applyAlignment="1" applyProtection="1">
      <alignment vertical="center" wrapText="1"/>
      <protection hidden="1"/>
    </xf>
    <xf numFmtId="166" fontId="0" fillId="4" borderId="144" xfId="0" applyNumberFormat="1" applyFill="1" applyBorder="1" applyAlignment="1" applyProtection="1">
      <alignment horizontal="center" vertical="center"/>
      <protection hidden="1"/>
    </xf>
    <xf numFmtId="0" fontId="24" fillId="2" borderId="153" xfId="0" applyFont="1" applyFill="1" applyBorder="1" applyAlignment="1" applyProtection="1">
      <alignment vertical="center" wrapText="1"/>
      <protection hidden="1"/>
    </xf>
    <xf numFmtId="0" fontId="24" fillId="2" borderId="147" xfId="0" applyFont="1" applyFill="1" applyBorder="1" applyAlignment="1" applyProtection="1">
      <alignment vertical="center" wrapText="1"/>
      <protection hidden="1"/>
    </xf>
    <xf numFmtId="0" fontId="24" fillId="2" borderId="154" xfId="0" applyFont="1" applyFill="1" applyBorder="1" applyAlignment="1" applyProtection="1">
      <alignment vertical="center" wrapText="1"/>
      <protection hidden="1"/>
    </xf>
    <xf numFmtId="0" fontId="21" fillId="10" borderId="148" xfId="0" applyFont="1" applyFill="1" applyBorder="1" applyAlignment="1" applyProtection="1">
      <alignment vertical="center" wrapText="1"/>
      <protection hidden="1"/>
    </xf>
    <xf numFmtId="0" fontId="24" fillId="2" borderId="155" xfId="0" applyFont="1" applyFill="1" applyBorder="1" applyAlignment="1" applyProtection="1">
      <alignment vertical="center" wrapText="1"/>
      <protection hidden="1"/>
    </xf>
    <xf numFmtId="0" fontId="0" fillId="10" borderId="142" xfId="0" applyFill="1" applyBorder="1" applyProtection="1">
      <protection hidden="1"/>
    </xf>
    <xf numFmtId="0" fontId="0" fillId="10" borderId="61" xfId="0" applyFill="1" applyBorder="1" applyProtection="1">
      <protection hidden="1"/>
    </xf>
    <xf numFmtId="166" fontId="0" fillId="0" borderId="143" xfId="0" applyNumberFormat="1" applyBorder="1" applyAlignment="1" applyProtection="1">
      <alignment horizontal="center" vertical="center"/>
      <protection hidden="1"/>
    </xf>
    <xf numFmtId="0" fontId="46" fillId="10" borderId="112" xfId="0" applyFont="1" applyFill="1" applyBorder="1" applyAlignment="1" applyProtection="1">
      <alignment vertical="center"/>
      <protection hidden="1"/>
    </xf>
    <xf numFmtId="0" fontId="26" fillId="10" borderId="0" xfId="0" applyFont="1" applyFill="1" applyAlignment="1" applyProtection="1">
      <alignment vertical="center" wrapText="1"/>
      <protection hidden="1"/>
    </xf>
    <xf numFmtId="0" fontId="26" fillId="10" borderId="144" xfId="0" applyFont="1" applyFill="1" applyBorder="1" applyAlignment="1" applyProtection="1">
      <alignment vertical="center" wrapText="1"/>
      <protection hidden="1"/>
    </xf>
    <xf numFmtId="0" fontId="38" fillId="6" borderId="112" xfId="0" applyFont="1" applyFill="1" applyBorder="1" applyAlignment="1" applyProtection="1">
      <alignment vertical="center" wrapText="1"/>
      <protection hidden="1"/>
    </xf>
    <xf numFmtId="0" fontId="38" fillId="6" borderId="0" xfId="0" applyFont="1" applyFill="1" applyAlignment="1" applyProtection="1">
      <alignment vertical="center" wrapText="1"/>
      <protection hidden="1"/>
    </xf>
    <xf numFmtId="0" fontId="38" fillId="6" borderId="144" xfId="0" applyFont="1" applyFill="1" applyBorder="1" applyAlignment="1" applyProtection="1">
      <alignment vertical="center" wrapText="1"/>
      <protection hidden="1"/>
    </xf>
    <xf numFmtId="0" fontId="46" fillId="10" borderId="140" xfId="0" applyFont="1" applyFill="1" applyBorder="1"/>
    <xf numFmtId="0" fontId="0" fillId="6" borderId="61" xfId="0" applyFill="1" applyBorder="1"/>
    <xf numFmtId="0" fontId="46" fillId="10" borderId="159" xfId="0" applyFont="1" applyFill="1" applyBorder="1"/>
    <xf numFmtId="0" fontId="46" fillId="10" borderId="160" xfId="0" applyFont="1" applyFill="1" applyBorder="1"/>
    <xf numFmtId="0" fontId="7" fillId="2" borderId="162" xfId="0" applyFont="1" applyFill="1" applyBorder="1" applyAlignment="1">
      <alignment horizontal="center" vertical="center" wrapText="1"/>
    </xf>
    <xf numFmtId="0" fontId="7" fillId="2" borderId="164" xfId="0" applyFont="1" applyFill="1" applyBorder="1" applyAlignment="1">
      <alignment horizontal="center" vertical="center" wrapText="1"/>
    </xf>
    <xf numFmtId="0" fontId="6" fillId="2" borderId="161" xfId="0" applyFont="1" applyFill="1" applyBorder="1" applyAlignment="1">
      <alignment horizontal="left" vertical="center" wrapText="1"/>
    </xf>
    <xf numFmtId="40" fontId="6" fillId="0" borderId="162" xfId="0" applyNumberFormat="1" applyFont="1" applyBorder="1" applyAlignment="1" applyProtection="1">
      <alignment vertical="center" wrapText="1"/>
      <protection locked="0"/>
    </xf>
    <xf numFmtId="0" fontId="6" fillId="2" borderId="165" xfId="0" applyFont="1" applyFill="1" applyBorder="1" applyAlignment="1">
      <alignment vertical="center" wrapText="1"/>
    </xf>
    <xf numFmtId="40" fontId="6" fillId="2" borderId="166" xfId="0" applyNumberFormat="1" applyFont="1" applyFill="1" applyBorder="1" applyAlignment="1" applyProtection="1">
      <alignment vertical="center" wrapText="1"/>
      <protection hidden="1"/>
    </xf>
    <xf numFmtId="0" fontId="6" fillId="2" borderId="165" xfId="0" applyFont="1" applyFill="1" applyBorder="1" applyAlignment="1">
      <alignment horizontal="left" vertical="center" wrapText="1"/>
    </xf>
    <xf numFmtId="40" fontId="6" fillId="0" borderId="166" xfId="0" applyNumberFormat="1" applyFont="1" applyBorder="1" applyAlignment="1" applyProtection="1">
      <alignment vertical="center" wrapText="1"/>
      <protection locked="0"/>
    </xf>
    <xf numFmtId="0" fontId="6" fillId="2" borderId="165" xfId="0" applyFont="1" applyFill="1" applyBorder="1" applyAlignment="1" applyProtection="1">
      <alignment horizontal="left" vertical="center" wrapText="1"/>
      <protection hidden="1"/>
    </xf>
    <xf numFmtId="0" fontId="6" fillId="0" borderId="165" xfId="0" applyFont="1" applyBorder="1" applyAlignment="1" applyProtection="1">
      <alignment horizontal="left" vertical="center" wrapText="1"/>
      <protection locked="0"/>
    </xf>
    <xf numFmtId="0" fontId="6" fillId="0" borderId="167" xfId="0" applyFont="1" applyBorder="1" applyAlignment="1" applyProtection="1">
      <alignment horizontal="left" vertical="center" wrapText="1"/>
      <protection locked="0"/>
    </xf>
    <xf numFmtId="40" fontId="6" fillId="0" borderId="168" xfId="0" applyNumberFormat="1" applyFont="1" applyBorder="1" applyAlignment="1" applyProtection="1">
      <alignment vertical="center" wrapText="1"/>
      <protection locked="0"/>
    </xf>
    <xf numFmtId="0" fontId="7" fillId="2" borderId="169" xfId="0" applyFont="1" applyFill="1" applyBorder="1" applyAlignment="1">
      <alignment horizontal="left" vertical="center" wrapText="1"/>
    </xf>
    <xf numFmtId="40" fontId="7" fillId="2" borderId="170" xfId="0" applyNumberFormat="1" applyFont="1" applyFill="1" applyBorder="1" applyAlignment="1" applyProtection="1">
      <alignment vertical="center" wrapText="1"/>
      <protection hidden="1"/>
    </xf>
    <xf numFmtId="0" fontId="0" fillId="6" borderId="172" xfId="0" applyFill="1" applyBorder="1"/>
    <xf numFmtId="9" fontId="0" fillId="0" borderId="0" xfId="1" applyFont="1" applyProtection="1">
      <protection hidden="1"/>
    </xf>
    <xf numFmtId="0" fontId="57" fillId="15" borderId="47" xfId="0" applyFont="1" applyFill="1" applyBorder="1" applyAlignment="1" applyProtection="1">
      <alignment horizontal="center" vertical="center" wrapText="1"/>
      <protection locked="0"/>
    </xf>
    <xf numFmtId="9" fontId="57" fillId="15" borderId="47" xfId="1" applyFont="1" applyFill="1" applyBorder="1" applyAlignment="1" applyProtection="1">
      <alignment horizontal="center" vertical="center" wrapText="1"/>
      <protection locked="0"/>
    </xf>
    <xf numFmtId="0" fontId="7" fillId="6" borderId="112" xfId="0" applyFont="1" applyFill="1" applyBorder="1" applyAlignment="1" applyProtection="1">
      <alignment horizontal="justify" vertical="center"/>
      <protection hidden="1"/>
    </xf>
    <xf numFmtId="0" fontId="48" fillId="6" borderId="0" xfId="0" applyFont="1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31" fillId="6" borderId="0" xfId="0" applyFont="1" applyFill="1" applyProtection="1">
      <protection hidden="1"/>
    </xf>
    <xf numFmtId="0" fontId="6" fillId="12" borderId="173" xfId="0" applyFont="1" applyFill="1" applyBorder="1" applyAlignment="1" applyProtection="1">
      <alignment horizontal="justify" vertical="center" wrapText="1"/>
      <protection hidden="1"/>
    </xf>
    <xf numFmtId="0" fontId="6" fillId="12" borderId="173" xfId="0" applyFont="1" applyFill="1" applyBorder="1" applyAlignment="1" applyProtection="1">
      <alignment horizontal="left" vertical="center" wrapText="1"/>
      <protection hidden="1"/>
    </xf>
    <xf numFmtId="0" fontId="33" fillId="10" borderId="112" xfId="0" applyFont="1" applyFill="1" applyBorder="1" applyAlignment="1" applyProtection="1">
      <alignment horizontal="justify" vertical="center"/>
      <protection hidden="1"/>
    </xf>
    <xf numFmtId="0" fontId="25" fillId="10" borderId="0" xfId="0" applyFont="1" applyFill="1" applyProtection="1">
      <protection hidden="1"/>
    </xf>
    <xf numFmtId="0" fontId="25" fillId="10" borderId="144" xfId="0" applyFont="1" applyFill="1" applyBorder="1" applyProtection="1">
      <protection hidden="1"/>
    </xf>
    <xf numFmtId="0" fontId="6" fillId="12" borderId="178" xfId="0" applyFont="1" applyFill="1" applyBorder="1" applyAlignment="1" applyProtection="1">
      <alignment horizontal="justify" vertical="center" wrapText="1"/>
      <protection hidden="1"/>
    </xf>
    <xf numFmtId="0" fontId="33" fillId="10" borderId="178" xfId="0" applyFont="1" applyFill="1" applyBorder="1" applyAlignment="1" applyProtection="1">
      <alignment vertical="center"/>
      <protection hidden="1"/>
    </xf>
    <xf numFmtId="0" fontId="33" fillId="10" borderId="179" xfId="0" applyFont="1" applyFill="1" applyBorder="1" applyAlignment="1" applyProtection="1">
      <alignment vertical="center"/>
      <protection hidden="1"/>
    </xf>
    <xf numFmtId="0" fontId="0" fillId="6" borderId="180" xfId="0" applyFill="1" applyBorder="1" applyProtection="1">
      <protection hidden="1"/>
    </xf>
    <xf numFmtId="0" fontId="6" fillId="12" borderId="181" xfId="0" applyFont="1" applyFill="1" applyBorder="1" applyAlignment="1" applyProtection="1">
      <alignment horizontal="justify" vertical="center" wrapText="1"/>
      <protection hidden="1"/>
    </xf>
    <xf numFmtId="0" fontId="6" fillId="6" borderId="182" xfId="0" applyFont="1" applyFill="1" applyBorder="1" applyAlignment="1" applyProtection="1">
      <alignment vertical="center" wrapText="1"/>
      <protection hidden="1"/>
    </xf>
    <xf numFmtId="0" fontId="6" fillId="4" borderId="184" xfId="0" applyFont="1" applyFill="1" applyBorder="1" applyAlignment="1" applyProtection="1">
      <alignment vertical="center" wrapText="1"/>
      <protection hidden="1"/>
    </xf>
    <xf numFmtId="0" fontId="6" fillId="4" borderId="173" xfId="0" applyFont="1" applyFill="1" applyBorder="1" applyAlignment="1" applyProtection="1">
      <alignment vertical="center" wrapText="1"/>
      <protection hidden="1"/>
    </xf>
    <xf numFmtId="0" fontId="6" fillId="12" borderId="185" xfId="0" applyFont="1" applyFill="1" applyBorder="1" applyAlignment="1" applyProtection="1">
      <alignment horizontal="justify" vertical="center" wrapText="1"/>
      <protection hidden="1"/>
    </xf>
    <xf numFmtId="0" fontId="0" fillId="4" borderId="35" xfId="0" applyFill="1" applyBorder="1" applyAlignment="1" applyProtection="1">
      <alignment horizontal="center" vertical="center"/>
      <protection hidden="1"/>
    </xf>
    <xf numFmtId="49" fontId="0" fillId="4" borderId="36" xfId="0" applyNumberFormat="1" applyFill="1" applyBorder="1" applyAlignment="1" applyProtection="1">
      <alignment vertical="center" wrapText="1"/>
      <protection hidden="1"/>
    </xf>
    <xf numFmtId="0" fontId="0" fillId="0" borderId="37" xfId="0" applyBorder="1" applyAlignment="1" applyProtection="1">
      <alignment vertical="center" wrapText="1"/>
      <protection locked="0"/>
    </xf>
    <xf numFmtId="0" fontId="0" fillId="4" borderId="41" xfId="0" applyFill="1" applyBorder="1" applyAlignment="1" applyProtection="1">
      <alignment horizontal="center" vertical="center"/>
      <protection hidden="1"/>
    </xf>
    <xf numFmtId="49" fontId="0" fillId="4" borderId="104" xfId="0" applyNumberFormat="1" applyFill="1" applyBorder="1" applyAlignment="1" applyProtection="1">
      <alignment vertical="center" wrapText="1"/>
      <protection hidden="1"/>
    </xf>
    <xf numFmtId="0" fontId="0" fillId="0" borderId="42" xfId="0" applyBorder="1" applyAlignment="1" applyProtection="1">
      <alignment vertical="center" wrapText="1"/>
      <protection locked="0"/>
    </xf>
    <xf numFmtId="0" fontId="0" fillId="6" borderId="112" xfId="0" applyFill="1" applyBorder="1" applyProtection="1">
      <protection hidden="1"/>
    </xf>
    <xf numFmtId="0" fontId="19" fillId="6" borderId="112" xfId="0" applyFont="1" applyFill="1" applyBorder="1" applyAlignment="1" applyProtection="1">
      <alignment vertical="center" wrapText="1"/>
      <protection hidden="1"/>
    </xf>
    <xf numFmtId="0" fontId="19" fillId="6" borderId="0" xfId="0" applyFont="1" applyFill="1" applyAlignment="1" applyProtection="1">
      <alignment horizontal="left" vertical="center" wrapText="1"/>
      <protection hidden="1"/>
    </xf>
    <xf numFmtId="166" fontId="19" fillId="6" borderId="0" xfId="0" applyNumberFormat="1" applyFont="1" applyFill="1" applyAlignment="1" applyProtection="1">
      <alignment horizontal="center" vertical="center"/>
      <protection hidden="1"/>
    </xf>
    <xf numFmtId="43" fontId="0" fillId="19" borderId="144" xfId="6" applyFont="1" applyFill="1" applyBorder="1" applyProtection="1"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9" fontId="4" fillId="5" borderId="198" xfId="1" applyFont="1" applyFill="1" applyBorder="1" applyAlignment="1" applyProtection="1">
      <alignment horizontal="center" vertical="center" wrapText="1"/>
      <protection hidden="1"/>
    </xf>
    <xf numFmtId="0" fontId="2" fillId="4" borderId="148" xfId="0" applyFont="1" applyFill="1" applyBorder="1" applyAlignment="1" applyProtection="1">
      <alignment vertical="center" wrapText="1"/>
      <protection hidden="1"/>
    </xf>
    <xf numFmtId="9" fontId="0" fillId="3" borderId="199" xfId="1" applyFont="1" applyFill="1" applyBorder="1" applyAlignment="1" applyProtection="1">
      <alignment horizontal="center" vertical="center" wrapText="1"/>
      <protection hidden="1"/>
    </xf>
    <xf numFmtId="0" fontId="2" fillId="4" borderId="147" xfId="0" applyFont="1" applyFill="1" applyBorder="1" applyAlignment="1" applyProtection="1">
      <alignment vertical="center" wrapText="1"/>
      <protection hidden="1"/>
    </xf>
    <xf numFmtId="9" fontId="0" fillId="4" borderId="199" xfId="1" applyFont="1" applyFill="1" applyBorder="1" applyAlignment="1" applyProtection="1">
      <alignment horizontal="center" vertical="center" wrapText="1"/>
      <protection hidden="1"/>
    </xf>
    <xf numFmtId="0" fontId="0" fillId="0" borderId="147" xfId="0" applyBorder="1" applyAlignment="1" applyProtection="1">
      <alignment vertical="center" wrapText="1"/>
      <protection locked="0"/>
    </xf>
    <xf numFmtId="9" fontId="0" fillId="2" borderId="199" xfId="1" applyFont="1" applyFill="1" applyBorder="1" applyAlignment="1" applyProtection="1">
      <alignment horizontal="center" vertical="center" wrapText="1"/>
      <protection hidden="1"/>
    </xf>
    <xf numFmtId="0" fontId="0" fillId="0" borderId="200" xfId="0" applyBorder="1" applyAlignment="1" applyProtection="1">
      <alignment vertical="center" wrapText="1"/>
      <protection locked="0"/>
    </xf>
    <xf numFmtId="0" fontId="0" fillId="0" borderId="146" xfId="0" applyBorder="1" applyAlignment="1" applyProtection="1">
      <alignment vertical="center" wrapText="1"/>
      <protection locked="0"/>
    </xf>
    <xf numFmtId="0" fontId="0" fillId="0" borderId="153" xfId="0" applyBorder="1" applyAlignment="1" applyProtection="1">
      <alignment vertical="center" wrapText="1"/>
      <protection locked="0"/>
    </xf>
    <xf numFmtId="0" fontId="0" fillId="14" borderId="147" xfId="0" applyFill="1" applyBorder="1" applyAlignment="1" applyProtection="1">
      <alignment vertical="center" wrapText="1"/>
      <protection hidden="1"/>
    </xf>
    <xf numFmtId="0" fontId="25" fillId="6" borderId="0" xfId="0" applyFont="1" applyFill="1" applyAlignment="1" applyProtection="1">
      <alignment vertical="center" wrapText="1"/>
      <protection hidden="1"/>
    </xf>
    <xf numFmtId="9" fontId="0" fillId="2" borderId="201" xfId="1" applyFont="1" applyFill="1" applyBorder="1" applyAlignment="1" applyProtection="1">
      <alignment horizontal="center" vertical="center" wrapText="1"/>
      <protection hidden="1"/>
    </xf>
    <xf numFmtId="0" fontId="25" fillId="6" borderId="112" xfId="0" applyFont="1" applyFill="1" applyBorder="1" applyAlignment="1" applyProtection="1">
      <alignment vertical="center" wrapText="1"/>
      <protection hidden="1"/>
    </xf>
    <xf numFmtId="0" fontId="25" fillId="6" borderId="0" xfId="0" applyFont="1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vertical="center"/>
      <protection hidden="1"/>
    </xf>
    <xf numFmtId="166" fontId="22" fillId="6" borderId="0" xfId="0" applyNumberFormat="1" applyFont="1" applyFill="1" applyAlignment="1" applyProtection="1">
      <alignment vertical="center"/>
      <protection hidden="1"/>
    </xf>
    <xf numFmtId="0" fontId="22" fillId="6" borderId="142" xfId="0" applyFont="1" applyFill="1" applyBorder="1" applyAlignment="1" applyProtection="1">
      <alignment vertical="center" wrapText="1"/>
      <protection hidden="1"/>
    </xf>
    <xf numFmtId="0" fontId="0" fillId="6" borderId="61" xfId="0" applyFill="1" applyBorder="1" applyAlignment="1" applyProtection="1">
      <alignment vertical="center"/>
      <protection hidden="1"/>
    </xf>
    <xf numFmtId="43" fontId="0" fillId="0" borderId="0" xfId="0" applyNumberFormat="1" applyProtection="1">
      <protection hidden="1"/>
    </xf>
    <xf numFmtId="40" fontId="26" fillId="10" borderId="4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3" fillId="2" borderId="41" xfId="0" applyFont="1" applyFill="1" applyBorder="1" applyAlignment="1" applyProtection="1">
      <alignment vertical="center" wrapText="1"/>
      <protection hidden="1"/>
    </xf>
    <xf numFmtId="0" fontId="3" fillId="2" borderId="104" xfId="0" applyFont="1" applyFill="1" applyBorder="1" applyAlignment="1" applyProtection="1">
      <alignment horizontal="center" vertical="center" wrapText="1"/>
      <protection hidden="1"/>
    </xf>
    <xf numFmtId="0" fontId="57" fillId="2" borderId="104" xfId="0" applyFont="1" applyFill="1" applyBorder="1" applyAlignment="1" applyProtection="1">
      <alignment horizontal="center" vertical="center" wrapText="1"/>
      <protection hidden="1"/>
    </xf>
    <xf numFmtId="40" fontId="57" fillId="2" borderId="104" xfId="0" applyNumberFormat="1" applyFont="1" applyFill="1" applyBorder="1" applyAlignment="1" applyProtection="1">
      <alignment horizontal="center" vertical="center" wrapText="1"/>
      <protection hidden="1"/>
    </xf>
    <xf numFmtId="9" fontId="57" fillId="2" borderId="104" xfId="1" applyFont="1" applyFill="1" applyBorder="1" applyAlignment="1" applyProtection="1">
      <alignment horizontal="center" vertical="center"/>
      <protection hidden="1"/>
    </xf>
    <xf numFmtId="40" fontId="57" fillId="2" borderId="104" xfId="0" applyNumberFormat="1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36" fillId="6" borderId="0" xfId="0" applyFont="1" applyFill="1" applyAlignment="1" applyProtection="1">
      <alignment horizontal="center" vertical="center" wrapText="1"/>
      <protection hidden="1"/>
    </xf>
    <xf numFmtId="0" fontId="7" fillId="6" borderId="112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167" fontId="0" fillId="6" borderId="0" xfId="6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57" fillId="4" borderId="104" xfId="1" applyNumberFormat="1" applyFont="1" applyFill="1" applyBorder="1" applyAlignment="1" applyProtection="1">
      <alignment horizontal="center" vertical="center" wrapText="1"/>
      <protection hidden="1"/>
    </xf>
    <xf numFmtId="0" fontId="65" fillId="19" borderId="0" xfId="0" applyFont="1" applyFill="1" applyAlignment="1" applyProtection="1">
      <alignment vertical="center"/>
      <protection hidden="1"/>
    </xf>
    <xf numFmtId="9" fontId="65" fillId="19" borderId="0" xfId="1" applyFont="1" applyFill="1" applyBorder="1" applyAlignment="1" applyProtection="1">
      <alignment horizontal="center" vertical="center" wrapText="1"/>
      <protection hidden="1"/>
    </xf>
    <xf numFmtId="0" fontId="46" fillId="10" borderId="48" xfId="0" applyFont="1" applyFill="1" applyBorder="1" applyProtection="1">
      <protection hidden="1"/>
    </xf>
    <xf numFmtId="0" fontId="46" fillId="10" borderId="0" xfId="0" applyFont="1" applyFill="1" applyProtection="1">
      <protection hidden="1"/>
    </xf>
    <xf numFmtId="0" fontId="46" fillId="10" borderId="49" xfId="0" applyFont="1" applyFill="1" applyBorder="1" applyProtection="1">
      <protection hidden="1"/>
    </xf>
    <xf numFmtId="40" fontId="0" fillId="2" borderId="204" xfId="0" applyNumberFormat="1" applyFill="1" applyBorder="1" applyAlignment="1" applyProtection="1">
      <alignment horizontal="center"/>
      <protection hidden="1"/>
    </xf>
    <xf numFmtId="0" fontId="0" fillId="2" borderId="108" xfId="0" applyFill="1" applyBorder="1" applyAlignment="1" applyProtection="1">
      <alignment horizontal="center"/>
      <protection hidden="1"/>
    </xf>
    <xf numFmtId="0" fontId="0" fillId="2" borderId="203" xfId="0" applyFill="1" applyBorder="1" applyAlignment="1" applyProtection="1">
      <alignment horizontal="center"/>
      <protection hidden="1"/>
    </xf>
    <xf numFmtId="40" fontId="49" fillId="0" borderId="106" xfId="0" applyNumberFormat="1" applyFont="1" applyBorder="1" applyAlignment="1" applyProtection="1">
      <alignment horizontal="right" vertical="center" wrapText="1"/>
      <protection locked="0"/>
    </xf>
    <xf numFmtId="40" fontId="0" fillId="2" borderId="113" xfId="0" applyNumberFormat="1" applyFill="1" applyBorder="1" applyAlignment="1" applyProtection="1">
      <alignment horizontal="center"/>
      <protection hidden="1"/>
    </xf>
    <xf numFmtId="0" fontId="0" fillId="2" borderId="106" xfId="0" applyFill="1" applyBorder="1" applyAlignment="1" applyProtection="1">
      <alignment horizontal="center"/>
      <protection hidden="1"/>
    </xf>
    <xf numFmtId="0" fontId="0" fillId="2" borderId="114" xfId="0" applyFill="1" applyBorder="1" applyAlignment="1" applyProtection="1">
      <alignment horizontal="center"/>
      <protection hidden="1"/>
    </xf>
    <xf numFmtId="166" fontId="22" fillId="6" borderId="172" xfId="0" applyNumberFormat="1" applyFont="1" applyFill="1" applyBorder="1" applyAlignment="1" applyProtection="1">
      <alignment vertical="center"/>
      <protection hidden="1"/>
    </xf>
    <xf numFmtId="0" fontId="0" fillId="6" borderId="205" xfId="0" applyFill="1" applyBorder="1" applyAlignment="1" applyProtection="1">
      <alignment vertical="center"/>
      <protection hidden="1"/>
    </xf>
    <xf numFmtId="0" fontId="0" fillId="6" borderId="206" xfId="0" applyFill="1" applyBorder="1" applyAlignment="1" applyProtection="1">
      <alignment vertical="center"/>
      <protection hidden="1"/>
    </xf>
    <xf numFmtId="166" fontId="14" fillId="10" borderId="9" xfId="0" applyNumberFormat="1" applyFont="1" applyFill="1" applyBorder="1" applyAlignment="1" applyProtection="1">
      <alignment horizontal="center" vertical="center"/>
      <protection hidden="1"/>
    </xf>
    <xf numFmtId="166" fontId="14" fillId="10" borderId="9" xfId="0" applyNumberFormat="1" applyFont="1" applyFill="1" applyBorder="1" applyAlignment="1" applyProtection="1">
      <alignment vertical="center"/>
      <protection hidden="1"/>
    </xf>
    <xf numFmtId="166" fontId="22" fillId="6" borderId="49" xfId="0" applyNumberFormat="1" applyFont="1" applyFill="1" applyBorder="1" applyAlignment="1" applyProtection="1">
      <alignment vertical="center"/>
      <protection hidden="1"/>
    </xf>
    <xf numFmtId="0" fontId="25" fillId="6" borderId="7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25" fillId="6" borderId="10" xfId="0" applyFont="1" applyFill="1" applyBorder="1" applyAlignment="1" applyProtection="1">
      <alignment horizontal="center" vertical="center" wrapText="1"/>
      <protection hidden="1"/>
    </xf>
    <xf numFmtId="0" fontId="25" fillId="4" borderId="10" xfId="0" applyFont="1" applyFill="1" applyBorder="1" applyAlignment="1" applyProtection="1">
      <alignment horizontal="center" vertical="center" wrapText="1"/>
      <protection hidden="1"/>
    </xf>
    <xf numFmtId="166" fontId="14" fillId="10" borderId="10" xfId="0" applyNumberFormat="1" applyFont="1" applyFill="1" applyBorder="1" applyAlignment="1" applyProtection="1">
      <alignment vertical="center"/>
      <protection hidden="1"/>
    </xf>
    <xf numFmtId="166" fontId="14" fillId="10" borderId="10" xfId="0" applyNumberFormat="1" applyFont="1" applyFill="1" applyBorder="1" applyAlignment="1" applyProtection="1">
      <alignment horizontal="center" vertical="center"/>
      <protection hidden="1"/>
    </xf>
    <xf numFmtId="166" fontId="14" fillId="10" borderId="13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center"/>
    </xf>
    <xf numFmtId="0" fontId="0" fillId="4" borderId="171" xfId="0" applyFill="1" applyBorder="1" applyAlignment="1" applyProtection="1">
      <alignment horizontal="center"/>
      <protection hidden="1"/>
    </xf>
    <xf numFmtId="10" fontId="14" fillId="10" borderId="209" xfId="1" applyNumberFormat="1" applyFont="1" applyFill="1" applyBorder="1" applyAlignment="1" applyProtection="1">
      <alignment vertical="center"/>
      <protection hidden="1"/>
    </xf>
    <xf numFmtId="40" fontId="14" fillId="10" borderId="39" xfId="1" applyNumberFormat="1" applyFont="1" applyFill="1" applyBorder="1" applyAlignment="1" applyProtection="1">
      <alignment vertical="center"/>
      <protection hidden="1"/>
    </xf>
    <xf numFmtId="0" fontId="6" fillId="4" borderId="70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center" vertical="center" wrapText="1"/>
    </xf>
    <xf numFmtId="0" fontId="59" fillId="10" borderId="0" xfId="0" applyFont="1" applyFill="1" applyAlignment="1">
      <alignment horizontal="center" vertical="center" wrapText="1"/>
    </xf>
    <xf numFmtId="0" fontId="14" fillId="10" borderId="111" xfId="0" applyFont="1" applyFill="1" applyBorder="1" applyAlignment="1">
      <alignment horizontal="center" vertical="center"/>
    </xf>
    <xf numFmtId="0" fontId="14" fillId="10" borderId="140" xfId="0" applyFont="1" applyFill="1" applyBorder="1" applyAlignment="1">
      <alignment horizontal="center" vertical="center"/>
    </xf>
    <xf numFmtId="0" fontId="14" fillId="10" borderId="141" xfId="0" applyFont="1" applyFill="1" applyBorder="1" applyAlignment="1">
      <alignment horizontal="center" vertical="center"/>
    </xf>
    <xf numFmtId="0" fontId="14" fillId="10" borderId="112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4" fillId="10" borderId="112" xfId="0" applyFont="1" applyFill="1" applyBorder="1" applyAlignment="1" applyProtection="1">
      <alignment vertical="center" wrapText="1"/>
      <protection hidden="1"/>
    </xf>
    <xf numFmtId="0" fontId="14" fillId="10" borderId="0" xfId="0" applyFont="1" applyFill="1" applyAlignment="1" applyProtection="1">
      <alignment vertical="center" wrapText="1"/>
      <protection hidden="1"/>
    </xf>
    <xf numFmtId="0" fontId="36" fillId="6" borderId="0" xfId="0" applyFont="1" applyFill="1" applyAlignment="1" applyProtection="1">
      <alignment horizontal="center" vertical="center" wrapText="1"/>
      <protection hidden="1"/>
    </xf>
    <xf numFmtId="0" fontId="7" fillId="6" borderId="112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14" fillId="10" borderId="142" xfId="0" applyFont="1" applyFill="1" applyBorder="1" applyAlignment="1">
      <alignment vertical="center" wrapText="1"/>
    </xf>
    <xf numFmtId="0" fontId="14" fillId="10" borderId="61" xfId="0" applyFont="1" applyFill="1" applyBorder="1" applyAlignment="1">
      <alignment vertical="center" wrapText="1"/>
    </xf>
    <xf numFmtId="0" fontId="14" fillId="10" borderId="143" xfId="0" applyFont="1" applyFill="1" applyBorder="1" applyAlignment="1">
      <alignment vertical="center" wrapText="1"/>
    </xf>
    <xf numFmtId="0" fontId="0" fillId="0" borderId="92" xfId="0" applyBorder="1" applyAlignment="1" applyProtection="1">
      <alignment horizontal="center"/>
      <protection locked="0"/>
    </xf>
    <xf numFmtId="0" fontId="0" fillId="0" borderId="93" xfId="0" applyBorder="1" applyAlignment="1" applyProtection="1">
      <alignment horizontal="center"/>
      <protection locked="0"/>
    </xf>
    <xf numFmtId="0" fontId="0" fillId="0" borderId="94" xfId="0" applyBorder="1" applyAlignment="1" applyProtection="1">
      <alignment horizontal="center"/>
      <protection locked="0"/>
    </xf>
    <xf numFmtId="0" fontId="36" fillId="6" borderId="96" xfId="0" applyFont="1" applyFill="1" applyBorder="1" applyAlignment="1" applyProtection="1">
      <alignment horizontal="center" vertical="center" wrapText="1"/>
      <protection hidden="1"/>
    </xf>
    <xf numFmtId="0" fontId="0" fillId="0" borderId="89" xfId="0" applyBorder="1" applyAlignment="1" applyProtection="1">
      <alignment horizontal="center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0" fontId="0" fillId="0" borderId="89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91" xfId="0" applyBorder="1" applyProtection="1">
      <protection locked="0"/>
    </xf>
    <xf numFmtId="0" fontId="36" fillId="6" borderId="144" xfId="0" applyFont="1" applyFill="1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wrapText="1"/>
      <protection locked="0"/>
    </xf>
    <xf numFmtId="0" fontId="0" fillId="0" borderId="93" xfId="0" applyBorder="1" applyAlignment="1" applyProtection="1">
      <alignment wrapText="1"/>
      <protection locked="0"/>
    </xf>
    <xf numFmtId="0" fontId="0" fillId="0" borderId="94" xfId="0" applyBorder="1" applyAlignment="1" applyProtection="1">
      <alignment wrapText="1"/>
      <protection locked="0"/>
    </xf>
    <xf numFmtId="0" fontId="0" fillId="0" borderId="89" xfId="0" applyBorder="1" applyAlignment="1" applyProtection="1">
      <alignment wrapText="1"/>
      <protection locked="0"/>
    </xf>
    <xf numFmtId="0" fontId="0" fillId="0" borderId="90" xfId="0" applyBorder="1" applyAlignment="1" applyProtection="1">
      <alignment wrapText="1"/>
      <protection locked="0"/>
    </xf>
    <xf numFmtId="0" fontId="0" fillId="0" borderId="91" xfId="0" applyBorder="1" applyAlignment="1" applyProtection="1">
      <alignment wrapText="1"/>
      <protection locked="0"/>
    </xf>
    <xf numFmtId="0" fontId="36" fillId="6" borderId="100" xfId="0" applyFont="1" applyFill="1" applyBorder="1" applyAlignment="1" applyProtection="1">
      <alignment horizontal="center" vertical="center" wrapText="1"/>
      <protection hidden="1"/>
    </xf>
    <xf numFmtId="0" fontId="36" fillId="6" borderId="101" xfId="0" applyFont="1" applyFill="1" applyBorder="1" applyAlignment="1" applyProtection="1">
      <alignment horizontal="center" vertical="center" wrapText="1"/>
      <protection hidden="1"/>
    </xf>
    <xf numFmtId="0" fontId="36" fillId="6" borderId="95" xfId="0" applyFont="1" applyFill="1" applyBorder="1" applyAlignment="1" applyProtection="1">
      <alignment horizontal="center" vertical="center" wrapText="1"/>
      <protection hidden="1"/>
    </xf>
    <xf numFmtId="0" fontId="36" fillId="6" borderId="76" xfId="0" applyFont="1" applyFill="1" applyBorder="1" applyAlignment="1" applyProtection="1">
      <alignment horizontal="center" vertical="center" wrapText="1"/>
      <protection hidden="1"/>
    </xf>
    <xf numFmtId="0" fontId="36" fillId="6" borderId="180" xfId="0" applyFont="1" applyFill="1" applyBorder="1" applyAlignment="1" applyProtection="1">
      <alignment horizontal="center" vertical="center" wrapText="1"/>
      <protection hidden="1"/>
    </xf>
    <xf numFmtId="0" fontId="0" fillId="0" borderId="92" xfId="0" applyBorder="1" applyProtection="1">
      <protection locked="0"/>
    </xf>
    <xf numFmtId="0" fontId="0" fillId="0" borderId="93" xfId="0" applyBorder="1" applyProtection="1">
      <protection locked="0"/>
    </xf>
    <xf numFmtId="0" fontId="0" fillId="0" borderId="94" xfId="0" applyBorder="1" applyProtection="1">
      <protection locked="0"/>
    </xf>
    <xf numFmtId="0" fontId="6" fillId="9" borderId="175" xfId="0" applyFont="1" applyFill="1" applyBorder="1" applyAlignment="1" applyProtection="1">
      <alignment horizontal="justify" vertical="center" wrapText="1"/>
      <protection hidden="1"/>
    </xf>
    <xf numFmtId="0" fontId="6" fillId="9" borderId="176" xfId="0" applyFont="1" applyFill="1" applyBorder="1" applyAlignment="1" applyProtection="1">
      <alignment horizontal="justify" vertical="center" wrapText="1"/>
      <protection hidden="1"/>
    </xf>
    <xf numFmtId="0" fontId="6" fillId="9" borderId="177" xfId="0" applyFont="1" applyFill="1" applyBorder="1" applyAlignment="1" applyProtection="1">
      <alignment horizontal="justify" vertical="center" wrapText="1"/>
      <protection hidden="1"/>
    </xf>
    <xf numFmtId="0" fontId="33" fillId="10" borderId="112" xfId="0" applyFont="1" applyFill="1" applyBorder="1" applyAlignment="1" applyProtection="1">
      <alignment vertical="center"/>
      <protection hidden="1"/>
    </xf>
    <xf numFmtId="0" fontId="33" fillId="10" borderId="0" xfId="0" applyFont="1" applyFill="1" applyAlignment="1" applyProtection="1">
      <alignment vertical="center"/>
      <protection hidden="1"/>
    </xf>
    <xf numFmtId="0" fontId="33" fillId="10" borderId="144" xfId="0" applyFont="1" applyFill="1" applyBorder="1" applyAlignment="1" applyProtection="1">
      <alignment vertical="center"/>
      <protection hidden="1"/>
    </xf>
    <xf numFmtId="0" fontId="6" fillId="7" borderId="86" xfId="0" applyFont="1" applyFill="1" applyBorder="1" applyAlignment="1" applyProtection="1">
      <alignment vertical="center" wrapText="1"/>
      <protection locked="0"/>
    </xf>
    <xf numFmtId="0" fontId="6" fillId="7" borderId="87" xfId="0" applyFont="1" applyFill="1" applyBorder="1" applyAlignment="1" applyProtection="1">
      <alignment vertical="center" wrapText="1"/>
      <protection locked="0"/>
    </xf>
    <xf numFmtId="0" fontId="6" fillId="7" borderId="88" xfId="0" applyFont="1" applyFill="1" applyBorder="1" applyAlignment="1" applyProtection="1">
      <alignment vertical="center" wrapText="1"/>
      <protection locked="0"/>
    </xf>
    <xf numFmtId="0" fontId="6" fillId="12" borderId="173" xfId="0" applyFont="1" applyFill="1" applyBorder="1" applyAlignment="1" applyProtection="1">
      <alignment vertical="center" wrapText="1"/>
      <protection hidden="1"/>
    </xf>
    <xf numFmtId="0" fontId="6" fillId="12" borderId="69" xfId="0" applyFont="1" applyFill="1" applyBorder="1" applyAlignment="1" applyProtection="1">
      <alignment vertical="center" wrapText="1"/>
      <protection hidden="1"/>
    </xf>
    <xf numFmtId="0" fontId="6" fillId="12" borderId="174" xfId="0" applyFont="1" applyFill="1" applyBorder="1" applyAlignment="1" applyProtection="1">
      <alignment vertical="center" wrapText="1"/>
      <protection hidden="1"/>
    </xf>
    <xf numFmtId="0" fontId="6" fillId="12" borderId="71" xfId="0" applyFont="1" applyFill="1" applyBorder="1" applyAlignment="1" applyProtection="1">
      <alignment vertical="center" wrapText="1"/>
      <protection hidden="1"/>
    </xf>
    <xf numFmtId="0" fontId="33" fillId="10" borderId="173" xfId="0" applyFont="1" applyFill="1" applyBorder="1" applyAlignment="1" applyProtection="1">
      <alignment vertical="center"/>
      <protection hidden="1"/>
    </xf>
    <xf numFmtId="0" fontId="33" fillId="10" borderId="77" xfId="0" applyFont="1" applyFill="1" applyBorder="1" applyAlignment="1" applyProtection="1">
      <alignment vertical="center"/>
      <protection hidden="1"/>
    </xf>
    <xf numFmtId="0" fontId="33" fillId="10" borderId="74" xfId="0" applyFont="1" applyFill="1" applyBorder="1" applyAlignment="1" applyProtection="1">
      <alignment vertical="center"/>
      <protection hidden="1"/>
    </xf>
    <xf numFmtId="0" fontId="33" fillId="10" borderId="183" xfId="0" applyFont="1" applyFill="1" applyBorder="1" applyAlignment="1" applyProtection="1">
      <alignment vertical="center"/>
      <protection hidden="1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0" fontId="0" fillId="0" borderId="88" xfId="0" applyBorder="1" applyProtection="1">
      <protection locked="0"/>
    </xf>
    <xf numFmtId="0" fontId="36" fillId="6" borderId="95" xfId="0" applyFont="1" applyFill="1" applyBorder="1" applyAlignment="1" applyProtection="1">
      <alignment vertical="center" wrapText="1"/>
      <protection hidden="1"/>
    </xf>
    <xf numFmtId="0" fontId="36" fillId="6" borderId="76" xfId="0" applyFont="1" applyFill="1" applyBorder="1" applyAlignment="1" applyProtection="1">
      <alignment vertical="center" wrapText="1"/>
      <protection hidden="1"/>
    </xf>
    <xf numFmtId="0" fontId="36" fillId="6" borderId="180" xfId="0" applyFont="1" applyFill="1" applyBorder="1" applyAlignment="1" applyProtection="1">
      <alignment vertical="center" wrapText="1"/>
      <protection hidden="1"/>
    </xf>
    <xf numFmtId="0" fontId="36" fillId="6" borderId="75" xfId="0" applyFont="1" applyFill="1" applyBorder="1" applyAlignment="1" applyProtection="1">
      <alignment vertical="center" wrapText="1"/>
      <protection hidden="1"/>
    </xf>
    <xf numFmtId="0" fontId="36" fillId="6" borderId="77" xfId="0" applyFont="1" applyFill="1" applyBorder="1" applyAlignment="1" applyProtection="1">
      <alignment vertical="center" wrapText="1"/>
      <protection hidden="1"/>
    </xf>
    <xf numFmtId="0" fontId="36" fillId="6" borderId="179" xfId="0" applyFont="1" applyFill="1" applyBorder="1" applyAlignment="1" applyProtection="1">
      <alignment vertical="center" wrapText="1"/>
      <protection hidden="1"/>
    </xf>
    <xf numFmtId="0" fontId="36" fillId="6" borderId="96" xfId="0" applyFont="1" applyFill="1" applyBorder="1" applyAlignment="1" applyProtection="1">
      <alignment vertical="center" wrapText="1"/>
      <protection hidden="1"/>
    </xf>
    <xf numFmtId="0" fontId="36" fillId="6" borderId="0" xfId="0" applyFont="1" applyFill="1" applyAlignment="1" applyProtection="1">
      <alignment vertical="center" wrapText="1"/>
      <protection hidden="1"/>
    </xf>
    <xf numFmtId="0" fontId="36" fillId="6" borderId="144" xfId="0" applyFont="1" applyFill="1" applyBorder="1" applyAlignment="1" applyProtection="1">
      <alignment vertical="center" wrapText="1"/>
      <protection hidden="1"/>
    </xf>
    <xf numFmtId="0" fontId="33" fillId="10" borderId="178" xfId="0" applyFont="1" applyFill="1" applyBorder="1" applyAlignment="1" applyProtection="1">
      <alignment vertical="center"/>
      <protection hidden="1"/>
    </xf>
    <xf numFmtId="0" fontId="33" fillId="10" borderId="179" xfId="0" applyFont="1" applyFill="1" applyBorder="1" applyAlignment="1" applyProtection="1">
      <alignment vertical="center"/>
      <protection hidden="1"/>
    </xf>
    <xf numFmtId="0" fontId="14" fillId="10" borderId="0" xfId="0" applyFont="1" applyFill="1" applyAlignment="1">
      <alignment vertical="center" wrapText="1"/>
    </xf>
    <xf numFmtId="0" fontId="6" fillId="7" borderId="97" xfId="0" applyFont="1" applyFill="1" applyBorder="1" applyAlignment="1" applyProtection="1">
      <alignment horizontal="center" vertical="center" wrapText="1"/>
      <protection locked="0"/>
    </xf>
    <xf numFmtId="0" fontId="6" fillId="7" borderId="98" xfId="0" applyFont="1" applyFill="1" applyBorder="1" applyAlignment="1" applyProtection="1">
      <alignment horizontal="center" vertical="center" wrapText="1"/>
      <protection locked="0"/>
    </xf>
    <xf numFmtId="0" fontId="6" fillId="7" borderId="99" xfId="0" applyFont="1" applyFill="1" applyBorder="1" applyAlignment="1" applyProtection="1">
      <alignment horizontal="center" vertical="center" wrapText="1"/>
      <protection locked="0"/>
    </xf>
    <xf numFmtId="0" fontId="0" fillId="4" borderId="188" xfId="0" applyFill="1" applyBorder="1" applyAlignment="1" applyProtection="1">
      <alignment horizontal="center"/>
      <protection hidden="1"/>
    </xf>
    <xf numFmtId="0" fontId="0" fillId="4" borderId="189" xfId="0" applyFill="1" applyBorder="1" applyAlignment="1" applyProtection="1">
      <alignment horizontal="center"/>
      <protection hidden="1"/>
    </xf>
    <xf numFmtId="0" fontId="0" fillId="4" borderId="190" xfId="0" applyFill="1" applyBorder="1" applyAlignment="1" applyProtection="1">
      <alignment horizontal="center"/>
      <protection hidden="1"/>
    </xf>
    <xf numFmtId="0" fontId="0" fillId="6" borderId="186" xfId="0" applyFill="1" applyBorder="1" applyAlignment="1" applyProtection="1">
      <alignment horizontal="center"/>
      <protection hidden="1"/>
    </xf>
    <xf numFmtId="0" fontId="0" fillId="6" borderId="67" xfId="0" applyFill="1" applyBorder="1" applyAlignment="1" applyProtection="1">
      <alignment horizontal="center"/>
      <protection hidden="1"/>
    </xf>
    <xf numFmtId="0" fontId="0" fillId="6" borderId="187" xfId="0" applyFill="1" applyBorder="1" applyAlignment="1" applyProtection="1">
      <alignment horizontal="center"/>
      <protection hidden="1"/>
    </xf>
    <xf numFmtId="43" fontId="6" fillId="7" borderId="73" xfId="6" applyFont="1" applyFill="1" applyBorder="1" applyAlignment="1" applyProtection="1">
      <alignment vertical="center" wrapText="1"/>
      <protection locked="0"/>
    </xf>
    <xf numFmtId="43" fontId="6" fillId="7" borderId="69" xfId="6" applyFont="1" applyFill="1" applyBorder="1" applyAlignment="1" applyProtection="1">
      <alignment vertical="center" wrapText="1"/>
      <protection locked="0"/>
    </xf>
    <xf numFmtId="0" fontId="0" fillId="6" borderId="74" xfId="0" applyFill="1" applyBorder="1" applyAlignment="1" applyProtection="1">
      <alignment horizontal="center"/>
      <protection hidden="1"/>
    </xf>
    <xf numFmtId="0" fontId="0" fillId="6" borderId="183" xfId="0" applyFill="1" applyBorder="1" applyAlignment="1" applyProtection="1">
      <alignment horizontal="center"/>
      <protection hidden="1"/>
    </xf>
    <xf numFmtId="0" fontId="36" fillId="6" borderId="73" xfId="0" applyFont="1" applyFill="1" applyBorder="1" applyAlignment="1" applyProtection="1">
      <alignment vertical="center"/>
      <protection hidden="1"/>
    </xf>
    <xf numFmtId="0" fontId="36" fillId="6" borderId="74" xfId="0" applyFont="1" applyFill="1" applyBorder="1" applyAlignment="1" applyProtection="1">
      <alignment vertical="center"/>
      <protection hidden="1"/>
    </xf>
    <xf numFmtId="0" fontId="36" fillId="6" borderId="183" xfId="0" applyFont="1" applyFill="1" applyBorder="1" applyAlignment="1" applyProtection="1">
      <alignment vertical="center"/>
      <protection hidden="1"/>
    </xf>
    <xf numFmtId="0" fontId="14" fillId="10" borderId="111" xfId="0" applyFont="1" applyFill="1" applyBorder="1" applyAlignment="1" applyProtection="1">
      <alignment horizontal="center" wrapText="1"/>
      <protection hidden="1"/>
    </xf>
    <xf numFmtId="0" fontId="14" fillId="10" borderId="140" xfId="0" applyFont="1" applyFill="1" applyBorder="1" applyAlignment="1" applyProtection="1">
      <alignment horizontal="center"/>
      <protection hidden="1"/>
    </xf>
    <xf numFmtId="0" fontId="14" fillId="10" borderId="141" xfId="0" applyFont="1" applyFill="1" applyBorder="1" applyAlignment="1" applyProtection="1">
      <alignment horizontal="center"/>
      <protection hidden="1"/>
    </xf>
    <xf numFmtId="0" fontId="26" fillId="10" borderId="142" xfId="0" applyFont="1" applyFill="1" applyBorder="1" applyAlignment="1" applyProtection="1">
      <alignment vertical="center" wrapText="1"/>
      <protection hidden="1"/>
    </xf>
    <xf numFmtId="0" fontId="26" fillId="10" borderId="61" xfId="0" applyFont="1" applyFill="1" applyBorder="1" applyAlignment="1" applyProtection="1">
      <alignment vertical="center" wrapText="1"/>
      <protection hidden="1"/>
    </xf>
    <xf numFmtId="0" fontId="26" fillId="10" borderId="112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14" fillId="10" borderId="33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5" fillId="6" borderId="9" xfId="0" applyFont="1" applyFill="1" applyBorder="1" applyAlignment="1" applyProtection="1">
      <alignment horizontal="center" vertical="center" wrapText="1"/>
      <protection hidden="1"/>
    </xf>
    <xf numFmtId="0" fontId="53" fillId="6" borderId="9" xfId="0" applyFont="1" applyFill="1" applyBorder="1" applyAlignment="1" applyProtection="1">
      <alignment horizontal="center" vertical="center" wrapText="1"/>
      <protection hidden="1"/>
    </xf>
    <xf numFmtId="166" fontId="67" fillId="10" borderId="12" xfId="0" applyNumberFormat="1" applyFont="1" applyFill="1" applyBorder="1" applyAlignment="1" applyProtection="1">
      <alignment horizontal="center" vertical="center"/>
      <protection hidden="1"/>
    </xf>
    <xf numFmtId="0" fontId="55" fillId="3" borderId="8" xfId="0" applyFont="1" applyFill="1" applyBorder="1" applyAlignment="1" applyProtection="1">
      <alignment horizontal="right" vertical="center" wrapText="1"/>
      <protection hidden="1"/>
    </xf>
    <xf numFmtId="0" fontId="55" fillId="3" borderId="9" xfId="0" applyFont="1" applyFill="1" applyBorder="1" applyAlignment="1" applyProtection="1">
      <alignment horizontal="right" vertical="center" wrapText="1"/>
      <protection hidden="1"/>
    </xf>
    <xf numFmtId="0" fontId="55" fillId="3" borderId="11" xfId="0" applyFont="1" applyFill="1" applyBorder="1" applyAlignment="1" applyProtection="1">
      <alignment horizontal="right" vertical="center" wrapText="1"/>
      <protection hidden="1"/>
    </xf>
    <xf numFmtId="0" fontId="55" fillId="3" borderId="12" xfId="0" applyFont="1" applyFill="1" applyBorder="1" applyAlignment="1" applyProtection="1">
      <alignment horizontal="right" vertical="center" wrapText="1"/>
      <protection hidden="1"/>
    </xf>
    <xf numFmtId="166" fontId="67" fillId="10" borderId="9" xfId="0" applyNumberFormat="1" applyFont="1" applyFill="1" applyBorder="1" applyAlignment="1" applyProtection="1">
      <alignment horizontal="center" vertical="center"/>
      <protection hidden="1"/>
    </xf>
    <xf numFmtId="0" fontId="66" fillId="4" borderId="9" xfId="0" applyFont="1" applyFill="1" applyBorder="1" applyAlignment="1" applyProtection="1">
      <alignment horizontal="center" vertical="center"/>
      <protection hidden="1"/>
    </xf>
    <xf numFmtId="166" fontId="14" fillId="10" borderId="9" xfId="0" applyNumberFormat="1" applyFont="1" applyFill="1" applyBorder="1" applyAlignment="1" applyProtection="1">
      <alignment horizontal="center" vertical="center"/>
      <protection hidden="1"/>
    </xf>
    <xf numFmtId="0" fontId="2" fillId="4" borderId="78" xfId="0" applyFont="1" applyFill="1" applyBorder="1" applyAlignment="1" applyProtection="1">
      <alignment horizontal="center" vertical="center" wrapText="1"/>
      <protection hidden="1"/>
    </xf>
    <xf numFmtId="0" fontId="2" fillId="4" borderId="119" xfId="0" applyFont="1" applyFill="1" applyBorder="1" applyAlignment="1" applyProtection="1">
      <alignment horizontal="center" vertical="center" wrapText="1"/>
      <protection hidden="1"/>
    </xf>
    <xf numFmtId="0" fontId="2" fillId="4" borderId="117" xfId="0" applyFont="1" applyFill="1" applyBorder="1" applyAlignment="1" applyProtection="1">
      <alignment horizontal="center" vertical="center" wrapText="1"/>
      <protection hidden="1"/>
    </xf>
    <xf numFmtId="0" fontId="2" fillId="4" borderId="24" xfId="0" applyFont="1" applyFill="1" applyBorder="1" applyAlignment="1" applyProtection="1">
      <alignment horizontal="center" vertical="center" wrapText="1"/>
      <protection hidden="1"/>
    </xf>
    <xf numFmtId="0" fontId="2" fillId="4" borderId="15" xfId="0" applyFont="1" applyFill="1" applyBorder="1" applyAlignment="1" applyProtection="1">
      <alignment horizontal="center" vertical="center" wrapText="1"/>
      <protection hidden="1"/>
    </xf>
    <xf numFmtId="0" fontId="14" fillId="10" borderId="6" xfId="0" applyFont="1" applyFill="1" applyBorder="1" applyAlignment="1" applyProtection="1">
      <alignment horizontal="center" vertical="center" wrapText="1"/>
      <protection hidden="1"/>
    </xf>
    <xf numFmtId="0" fontId="14" fillId="10" borderId="7" xfId="0" applyFont="1" applyFill="1" applyBorder="1" applyAlignment="1" applyProtection="1">
      <alignment horizontal="center" vertical="center" wrapText="1"/>
      <protection hidden="1"/>
    </xf>
    <xf numFmtId="0" fontId="2" fillId="16" borderId="34" xfId="0" applyFont="1" applyFill="1" applyBorder="1" applyAlignment="1" applyProtection="1">
      <alignment horizontal="center" vertical="center" wrapText="1"/>
      <protection hidden="1"/>
    </xf>
    <xf numFmtId="0" fontId="2" fillId="16" borderId="118" xfId="0" applyFont="1" applyFill="1" applyBorder="1" applyAlignment="1" applyProtection="1">
      <alignment horizontal="center" vertical="center" wrapText="1"/>
      <protection hidden="1"/>
    </xf>
    <xf numFmtId="0" fontId="2" fillId="16" borderId="103" xfId="0" applyFont="1" applyFill="1" applyBorder="1" applyAlignment="1" applyProtection="1">
      <alignment horizontal="center" vertical="center" wrapText="1"/>
      <protection hidden="1"/>
    </xf>
    <xf numFmtId="0" fontId="2" fillId="16" borderId="131" xfId="0" applyFont="1" applyFill="1" applyBorder="1" applyAlignment="1" applyProtection="1">
      <alignment horizontal="center" vertical="center" wrapText="1"/>
      <protection hidden="1"/>
    </xf>
    <xf numFmtId="0" fontId="2" fillId="16" borderId="102" xfId="0" applyFont="1" applyFill="1" applyBorder="1" applyAlignment="1" applyProtection="1">
      <alignment horizontal="center" vertical="center" wrapText="1"/>
      <protection hidden="1"/>
    </xf>
    <xf numFmtId="0" fontId="2" fillId="16" borderId="132" xfId="0" applyFont="1" applyFill="1" applyBorder="1" applyAlignment="1" applyProtection="1">
      <alignment horizontal="center" vertical="center" wrapText="1"/>
      <protection hidden="1"/>
    </xf>
    <xf numFmtId="0" fontId="2" fillId="4" borderId="24" xfId="0" applyFont="1" applyFill="1" applyBorder="1" applyAlignment="1" applyProtection="1">
      <alignment horizontal="left" vertical="center" wrapText="1"/>
      <protection hidden="1"/>
    </xf>
    <xf numFmtId="0" fontId="2" fillId="4" borderId="14" xfId="0" applyFont="1" applyFill="1" applyBorder="1" applyAlignment="1" applyProtection="1">
      <alignment horizontal="left" vertical="center" wrapText="1"/>
      <protection hidden="1"/>
    </xf>
    <xf numFmtId="0" fontId="2" fillId="4" borderId="15" xfId="0" applyFont="1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6" fillId="10" borderId="111" xfId="0" applyFont="1" applyFill="1" applyBorder="1" applyAlignment="1" applyProtection="1">
      <alignment vertical="center"/>
      <protection hidden="1"/>
    </xf>
    <xf numFmtId="0" fontId="26" fillId="10" borderId="140" xfId="0" applyFont="1" applyFill="1" applyBorder="1" applyAlignment="1" applyProtection="1">
      <alignment vertical="center"/>
      <protection hidden="1"/>
    </xf>
    <xf numFmtId="0" fontId="26" fillId="10" borderId="141" xfId="0" applyFont="1" applyFill="1" applyBorder="1" applyAlignment="1" applyProtection="1">
      <alignment vertical="center"/>
      <protection hidden="1"/>
    </xf>
    <xf numFmtId="0" fontId="46" fillId="10" borderId="145" xfId="0" applyFont="1" applyFill="1" applyBorder="1" applyAlignment="1">
      <alignment vertical="center" wrapText="1"/>
    </xf>
    <xf numFmtId="0" fontId="46" fillId="10" borderId="33" xfId="0" applyFont="1" applyFill="1" applyBorder="1" applyAlignment="1">
      <alignment vertical="center" wrapText="1"/>
    </xf>
    <xf numFmtId="0" fontId="46" fillId="10" borderId="191" xfId="0" applyFont="1" applyFill="1" applyBorder="1" applyAlignment="1">
      <alignment vertical="center" wrapText="1"/>
    </xf>
    <xf numFmtId="0" fontId="14" fillId="10" borderId="144" xfId="0" applyFont="1" applyFill="1" applyBorder="1" applyAlignment="1" applyProtection="1">
      <alignment vertical="center" wrapText="1"/>
      <protection hidden="1"/>
    </xf>
    <xf numFmtId="0" fontId="2" fillId="4" borderId="192" xfId="0" applyFont="1" applyFill="1" applyBorder="1" applyAlignment="1" applyProtection="1">
      <alignment horizontal="center" vertical="center" wrapText="1"/>
      <protection hidden="1"/>
    </xf>
    <xf numFmtId="0" fontId="2" fillId="4" borderId="194" xfId="0" applyFont="1" applyFill="1" applyBorder="1" applyAlignment="1" applyProtection="1">
      <alignment horizontal="center" vertical="center" wrapText="1"/>
      <protection hidden="1"/>
    </xf>
    <xf numFmtId="0" fontId="2" fillId="4" borderId="197" xfId="0" applyFont="1" applyFill="1" applyBorder="1" applyAlignment="1" applyProtection="1">
      <alignment horizontal="center" vertical="center" wrapText="1"/>
      <protection hidden="1"/>
    </xf>
    <xf numFmtId="0" fontId="2" fillId="17" borderId="62" xfId="0" applyFont="1" applyFill="1" applyBorder="1" applyAlignment="1" applyProtection="1">
      <alignment horizontal="center" vertical="center" wrapText="1"/>
      <protection hidden="1"/>
    </xf>
    <xf numFmtId="0" fontId="2" fillId="17" borderId="120" xfId="0" applyFont="1" applyFill="1" applyBorder="1" applyAlignment="1" applyProtection="1">
      <alignment horizontal="center" vertical="center" wrapText="1"/>
      <protection hidden="1"/>
    </xf>
    <xf numFmtId="0" fontId="2" fillId="17" borderId="121" xfId="0" applyFont="1" applyFill="1" applyBorder="1" applyAlignment="1" applyProtection="1">
      <alignment horizontal="center" vertical="center" wrapText="1"/>
      <protection hidden="1"/>
    </xf>
    <xf numFmtId="0" fontId="2" fillId="4" borderId="193" xfId="0" applyFont="1" applyFill="1" applyBorder="1" applyAlignment="1" applyProtection="1">
      <alignment horizontal="center" vertical="center" wrapText="1"/>
      <protection hidden="1"/>
    </xf>
    <xf numFmtId="0" fontId="2" fillId="4" borderId="195" xfId="0" applyFont="1" applyFill="1" applyBorder="1" applyAlignment="1" applyProtection="1">
      <alignment horizontal="center" vertical="center" wrapText="1"/>
      <protection hidden="1"/>
    </xf>
    <xf numFmtId="0" fontId="2" fillId="4" borderId="196" xfId="0" applyFont="1" applyFill="1" applyBorder="1" applyAlignment="1" applyProtection="1">
      <alignment horizontal="center" vertical="center" wrapText="1"/>
      <protection hidden="1"/>
    </xf>
    <xf numFmtId="0" fontId="2" fillId="4" borderId="34" xfId="0" applyFont="1" applyFill="1" applyBorder="1" applyAlignment="1" applyProtection="1">
      <alignment horizontal="center" vertical="center" wrapText="1"/>
      <protection hidden="1"/>
    </xf>
    <xf numFmtId="0" fontId="2" fillId="4" borderId="118" xfId="0" applyFont="1" applyFill="1" applyBorder="1" applyAlignment="1" applyProtection="1">
      <alignment horizontal="center" vertical="center" wrapText="1"/>
      <protection hidden="1"/>
    </xf>
    <xf numFmtId="0" fontId="2" fillId="4" borderId="103" xfId="0" applyFont="1" applyFill="1" applyBorder="1" applyAlignment="1" applyProtection="1">
      <alignment horizontal="center" vertical="center" wrapText="1"/>
      <protection hidden="1"/>
    </xf>
    <xf numFmtId="0" fontId="26" fillId="10" borderId="151" xfId="0" applyFont="1" applyFill="1" applyBorder="1" applyAlignment="1" applyProtection="1">
      <alignment horizontal="center" vertical="center" wrapText="1"/>
      <protection hidden="1"/>
    </xf>
    <xf numFmtId="0" fontId="26" fillId="10" borderId="34" xfId="0" applyFont="1" applyFill="1" applyBorder="1" applyAlignment="1" applyProtection="1">
      <alignment horizontal="center" vertical="center" wrapText="1"/>
      <protection hidden="1"/>
    </xf>
    <xf numFmtId="0" fontId="26" fillId="10" borderId="122" xfId="0" applyFont="1" applyFill="1" applyBorder="1" applyAlignment="1" applyProtection="1">
      <alignment horizontal="center" vertical="center" wrapText="1"/>
      <protection hidden="1"/>
    </xf>
    <xf numFmtId="0" fontId="26" fillId="10" borderId="202" xfId="0" applyFont="1" applyFill="1" applyBorder="1" applyAlignment="1" applyProtection="1">
      <alignment horizontal="center" vertical="center" wrapText="1"/>
      <protection hidden="1"/>
    </xf>
    <xf numFmtId="0" fontId="26" fillId="10" borderId="103" xfId="0" applyFont="1" applyFill="1" applyBorder="1" applyAlignment="1" applyProtection="1">
      <alignment horizontal="center" vertical="center" wrapText="1"/>
      <protection hidden="1"/>
    </xf>
    <xf numFmtId="0" fontId="26" fillId="10" borderId="118" xfId="0" applyFont="1" applyFill="1" applyBorder="1" applyAlignment="1" applyProtection="1">
      <alignment horizontal="center" vertical="center" wrapText="1"/>
      <protection hidden="1"/>
    </xf>
    <xf numFmtId="0" fontId="26" fillId="10" borderId="207" xfId="0" applyFont="1" applyFill="1" applyBorder="1" applyAlignment="1" applyProtection="1">
      <alignment horizontal="center" vertical="center" wrapText="1"/>
      <protection hidden="1"/>
    </xf>
    <xf numFmtId="0" fontId="14" fillId="10" borderId="5" xfId="0" applyFont="1" applyFill="1" applyBorder="1" applyAlignment="1" applyProtection="1">
      <alignment horizontal="center" vertical="center" wrapText="1"/>
      <protection hidden="1"/>
    </xf>
    <xf numFmtId="0" fontId="23" fillId="6" borderId="5" xfId="0" applyFont="1" applyFill="1" applyBorder="1" applyAlignment="1" applyProtection="1">
      <alignment horizontal="right" vertical="center" wrapText="1"/>
      <protection hidden="1"/>
    </xf>
    <xf numFmtId="0" fontId="23" fillId="6" borderId="6" xfId="0" applyFont="1" applyFill="1" applyBorder="1" applyAlignment="1" applyProtection="1">
      <alignment horizontal="right" vertical="center" wrapText="1"/>
      <protection hidden="1"/>
    </xf>
    <xf numFmtId="0" fontId="23" fillId="6" borderId="8" xfId="0" applyFont="1" applyFill="1" applyBorder="1" applyAlignment="1" applyProtection="1">
      <alignment horizontal="right" vertical="center" wrapText="1"/>
      <protection hidden="1"/>
    </xf>
    <xf numFmtId="0" fontId="23" fillId="6" borderId="9" xfId="0" applyFont="1" applyFill="1" applyBorder="1" applyAlignment="1" applyProtection="1">
      <alignment horizontal="right" vertical="center" wrapText="1"/>
      <protection hidden="1"/>
    </xf>
    <xf numFmtId="0" fontId="62" fillId="4" borderId="9" xfId="0" applyFont="1" applyFill="1" applyBorder="1" applyAlignment="1" applyProtection="1">
      <alignment horizontal="center" vertical="center"/>
      <protection hidden="1"/>
    </xf>
    <xf numFmtId="0" fontId="53" fillId="4" borderId="9" xfId="0" applyFont="1" applyFill="1" applyBorder="1" applyAlignment="1" applyProtection="1">
      <alignment horizontal="center" vertical="center" wrapText="1"/>
      <protection hidden="1"/>
    </xf>
    <xf numFmtId="0" fontId="25" fillId="6" borderId="6" xfId="0" applyFont="1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21" fillId="10" borderId="112" xfId="0" applyFont="1" applyFill="1" applyBorder="1" applyAlignment="1" applyProtection="1">
      <alignment vertical="center" wrapText="1"/>
      <protection hidden="1"/>
    </xf>
    <xf numFmtId="0" fontId="21" fillId="10" borderId="0" xfId="0" applyFont="1" applyFill="1" applyAlignment="1" applyProtection="1">
      <alignment vertical="center" wrapText="1"/>
      <protection hidden="1"/>
    </xf>
    <xf numFmtId="0" fontId="46" fillId="10" borderId="149" xfId="0" applyFont="1" applyFill="1" applyBorder="1" applyProtection="1">
      <protection hidden="1"/>
    </xf>
    <xf numFmtId="0" fontId="46" fillId="10" borderId="150" xfId="0" applyFont="1" applyFill="1" applyBorder="1" applyProtection="1">
      <protection hidden="1"/>
    </xf>
    <xf numFmtId="0" fontId="46" fillId="10" borderId="140" xfId="0" applyFont="1" applyFill="1" applyBorder="1" applyProtection="1">
      <protection hidden="1"/>
    </xf>
    <xf numFmtId="0" fontId="0" fillId="6" borderId="133" xfId="0" applyFill="1" applyBorder="1" applyAlignment="1" applyProtection="1">
      <alignment horizontal="center" vertical="center"/>
      <protection hidden="1"/>
    </xf>
    <xf numFmtId="0" fontId="0" fillId="6" borderId="134" xfId="0" applyFill="1" applyBorder="1" applyAlignment="1" applyProtection="1">
      <alignment horizontal="center" vertical="center"/>
      <protection hidden="1"/>
    </xf>
    <xf numFmtId="0" fontId="0" fillId="6" borderId="135" xfId="0" applyFill="1" applyBorder="1" applyAlignment="1" applyProtection="1">
      <alignment horizontal="center" vertical="center"/>
      <protection hidden="1"/>
    </xf>
    <xf numFmtId="0" fontId="0" fillId="6" borderId="136" xfId="0" applyFill="1" applyBorder="1" applyAlignment="1" applyProtection="1">
      <alignment horizontal="center" vertical="center"/>
      <protection hidden="1"/>
    </xf>
    <xf numFmtId="0" fontId="0" fillId="6" borderId="137" xfId="0" applyFill="1" applyBorder="1" applyAlignment="1" applyProtection="1">
      <alignment horizontal="center" vertical="center"/>
      <protection hidden="1"/>
    </xf>
    <xf numFmtId="0" fontId="0" fillId="6" borderId="138" xfId="0" applyFill="1" applyBorder="1" applyAlignment="1" applyProtection="1">
      <alignment horizontal="center" vertical="center"/>
      <protection hidden="1"/>
    </xf>
    <xf numFmtId="0" fontId="0" fillId="2" borderId="104" xfId="0" applyFill="1" applyBorder="1" applyAlignment="1" applyProtection="1">
      <alignment horizontal="center" vertical="center" wrapText="1"/>
      <protection hidden="1"/>
    </xf>
    <xf numFmtId="0" fontId="49" fillId="2" borderId="41" xfId="0" applyFont="1" applyFill="1" applyBorder="1" applyAlignment="1" applyProtection="1">
      <alignment horizontal="left" vertical="center" wrapText="1"/>
      <protection hidden="1"/>
    </xf>
    <xf numFmtId="0" fontId="49" fillId="2" borderId="107" xfId="0" applyFont="1" applyFill="1" applyBorder="1" applyAlignment="1" applyProtection="1">
      <alignment horizontal="center" vertical="center" wrapText="1"/>
      <protection hidden="1"/>
    </xf>
    <xf numFmtId="0" fontId="49" fillId="2" borderId="108" xfId="0" applyFont="1" applyFill="1" applyBorder="1" applyAlignment="1" applyProtection="1">
      <alignment horizontal="center" vertical="center" wrapText="1"/>
      <protection hidden="1"/>
    </xf>
    <xf numFmtId="0" fontId="14" fillId="10" borderId="111" xfId="0" applyFont="1" applyFill="1" applyBorder="1" applyAlignment="1" applyProtection="1">
      <alignment vertical="center"/>
      <protection hidden="1"/>
    </xf>
    <xf numFmtId="0" fontId="14" fillId="10" borderId="140" xfId="0" applyFont="1" applyFill="1" applyBorder="1" applyAlignment="1" applyProtection="1">
      <alignment vertical="center"/>
      <protection hidden="1"/>
    </xf>
    <xf numFmtId="0" fontId="14" fillId="10" borderId="141" xfId="0" applyFont="1" applyFill="1" applyBorder="1" applyAlignment="1" applyProtection="1">
      <alignment vertical="center"/>
      <protection hidden="1"/>
    </xf>
    <xf numFmtId="0" fontId="14" fillId="10" borderId="142" xfId="0" applyFont="1" applyFill="1" applyBorder="1" applyAlignment="1" applyProtection="1">
      <alignment vertical="center"/>
      <protection hidden="1"/>
    </xf>
    <xf numFmtId="0" fontId="14" fillId="10" borderId="61" xfId="0" applyFont="1" applyFill="1" applyBorder="1" applyAlignment="1" applyProtection="1">
      <alignment vertical="center"/>
      <protection hidden="1"/>
    </xf>
    <xf numFmtId="0" fontId="14" fillId="10" borderId="143" xfId="0" applyFont="1" applyFill="1" applyBorder="1" applyAlignment="1" applyProtection="1">
      <alignment vertical="center"/>
      <protection hidden="1"/>
    </xf>
    <xf numFmtId="0" fontId="0" fillId="2" borderId="35" xfId="0" applyFill="1" applyBorder="1" applyAlignment="1" applyProtection="1">
      <alignment horizontal="center" vertical="center" wrapText="1"/>
      <protection hidden="1"/>
    </xf>
    <xf numFmtId="0" fontId="0" fillId="2" borderId="41" xfId="0" applyFill="1" applyBorder="1" applyAlignment="1" applyProtection="1">
      <alignment horizontal="center" vertical="center" wrapText="1"/>
      <protection hidden="1"/>
    </xf>
    <xf numFmtId="0" fontId="0" fillId="2" borderId="36" xfId="0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113" xfId="0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2" fillId="2" borderId="42" xfId="0" applyFont="1" applyFill="1" applyBorder="1" applyAlignment="1" applyProtection="1">
      <alignment horizontal="center" vertical="center" wrapText="1"/>
      <protection hidden="1"/>
    </xf>
    <xf numFmtId="0" fontId="51" fillId="2" borderId="35" xfId="0" applyFont="1" applyFill="1" applyBorder="1" applyAlignment="1" applyProtection="1">
      <alignment horizontal="left" vertical="center" wrapText="1"/>
      <protection hidden="1"/>
    </xf>
    <xf numFmtId="0" fontId="51" fillId="2" borderId="41" xfId="0" applyFont="1" applyFill="1" applyBorder="1" applyAlignment="1" applyProtection="1">
      <alignment horizontal="left" vertical="center" wrapText="1"/>
      <protection hidden="1"/>
    </xf>
    <xf numFmtId="0" fontId="51" fillId="2" borderId="38" xfId="0" applyFont="1" applyFill="1" applyBorder="1" applyAlignment="1" applyProtection="1">
      <alignment horizontal="left" vertical="center" wrapText="1"/>
      <protection hidden="1"/>
    </xf>
    <xf numFmtId="0" fontId="49" fillId="2" borderId="109" xfId="0" applyFont="1" applyFill="1" applyBorder="1" applyAlignment="1" applyProtection="1">
      <alignment horizontal="center" vertical="center" wrapText="1"/>
      <protection hidden="1"/>
    </xf>
    <xf numFmtId="0" fontId="49" fillId="2" borderId="110" xfId="0" applyFont="1" applyFill="1" applyBorder="1" applyAlignment="1" applyProtection="1">
      <alignment horizontal="center" vertical="center" wrapText="1"/>
      <protection hidden="1"/>
    </xf>
    <xf numFmtId="0" fontId="4" fillId="2" borderId="45" xfId="0" applyFont="1" applyFill="1" applyBorder="1" applyAlignment="1" applyProtection="1">
      <alignment horizontal="center" vertical="center" wrapText="1"/>
      <protection hidden="1"/>
    </xf>
    <xf numFmtId="0" fontId="4" fillId="2" borderId="79" xfId="0" applyFont="1" applyFill="1" applyBorder="1" applyAlignment="1" applyProtection="1">
      <alignment horizontal="center" vertical="center" wrapText="1"/>
      <protection hidden="1"/>
    </xf>
    <xf numFmtId="40" fontId="14" fillId="10" borderId="210" xfId="1" applyNumberFormat="1" applyFont="1" applyFill="1" applyBorder="1" applyAlignment="1" applyProtection="1">
      <alignment horizontal="center" vertical="center"/>
      <protection hidden="1"/>
    </xf>
    <xf numFmtId="40" fontId="14" fillId="10" borderId="61" xfId="1" applyNumberFormat="1" applyFont="1" applyFill="1" applyBorder="1" applyAlignment="1" applyProtection="1">
      <alignment horizontal="center" vertical="center"/>
      <protection hidden="1"/>
    </xf>
    <xf numFmtId="40" fontId="14" fillId="10" borderId="143" xfId="1" applyNumberFormat="1" applyFont="1" applyFill="1" applyBorder="1" applyAlignment="1" applyProtection="1">
      <alignment horizontal="center" vertical="center"/>
      <protection hidden="1"/>
    </xf>
    <xf numFmtId="0" fontId="38" fillId="10" borderId="142" xfId="0" applyFont="1" applyFill="1" applyBorder="1" applyAlignment="1" applyProtection="1">
      <alignment vertical="center" wrapText="1"/>
      <protection hidden="1"/>
    </xf>
    <xf numFmtId="0" fontId="38" fillId="10" borderId="61" xfId="0" applyFont="1" applyFill="1" applyBorder="1" applyAlignment="1" applyProtection="1">
      <alignment vertical="center" wrapText="1"/>
      <protection hidden="1"/>
    </xf>
    <xf numFmtId="0" fontId="38" fillId="10" borderId="143" xfId="0" applyFont="1" applyFill="1" applyBorder="1" applyAlignment="1" applyProtection="1">
      <alignment vertical="center" wrapText="1"/>
      <protection hidden="1"/>
    </xf>
    <xf numFmtId="0" fontId="38" fillId="10" borderId="112" xfId="0" applyFont="1" applyFill="1" applyBorder="1" applyAlignment="1" applyProtection="1">
      <alignment vertical="center" wrapText="1"/>
      <protection hidden="1"/>
    </xf>
    <xf numFmtId="0" fontId="38" fillId="10" borderId="0" xfId="0" applyFont="1" applyFill="1" applyAlignment="1" applyProtection="1">
      <alignment vertical="center" wrapText="1"/>
      <protection hidden="1"/>
    </xf>
    <xf numFmtId="0" fontId="38" fillId="10" borderId="144" xfId="0" applyFont="1" applyFill="1" applyBorder="1" applyAlignment="1" applyProtection="1">
      <alignment vertical="center" wrapText="1"/>
      <protection hidden="1"/>
    </xf>
    <xf numFmtId="0" fontId="14" fillId="10" borderId="145" xfId="0" applyFont="1" applyFill="1" applyBorder="1" applyAlignment="1" applyProtection="1">
      <alignment vertical="center"/>
      <protection hidden="1"/>
    </xf>
    <xf numFmtId="0" fontId="14" fillId="10" borderId="33" xfId="0" applyFont="1" applyFill="1" applyBorder="1" applyAlignment="1" applyProtection="1">
      <alignment vertical="center"/>
      <protection hidden="1"/>
    </xf>
    <xf numFmtId="0" fontId="47" fillId="10" borderId="33" xfId="0" applyFont="1" applyFill="1" applyBorder="1" applyAlignment="1" applyProtection="1">
      <alignment horizontal="center" vertical="center"/>
      <protection hidden="1"/>
    </xf>
    <xf numFmtId="0" fontId="15" fillId="6" borderId="33" xfId="0" applyFont="1" applyFill="1" applyBorder="1" applyAlignment="1" applyProtection="1">
      <alignment horizontal="center" vertical="center"/>
      <protection hidden="1"/>
    </xf>
    <xf numFmtId="9" fontId="14" fillId="10" borderId="38" xfId="1" applyFont="1" applyFill="1" applyBorder="1" applyAlignment="1" applyProtection="1">
      <alignment horizontal="right" vertical="center"/>
      <protection hidden="1"/>
    </xf>
    <xf numFmtId="9" fontId="14" fillId="10" borderId="39" xfId="1" applyFont="1" applyFill="1" applyBorder="1" applyAlignment="1" applyProtection="1">
      <alignment horizontal="right" vertical="center"/>
      <protection hidden="1"/>
    </xf>
    <xf numFmtId="40" fontId="14" fillId="10" borderId="39" xfId="1" applyNumberFormat="1" applyFont="1" applyFill="1" applyBorder="1" applyAlignment="1" applyProtection="1">
      <alignment horizontal="center" vertical="center"/>
      <protection hidden="1"/>
    </xf>
    <xf numFmtId="9" fontId="14" fillId="10" borderId="142" xfId="1" applyFont="1" applyFill="1" applyBorder="1" applyAlignment="1" applyProtection="1">
      <alignment horizontal="right" vertical="center"/>
      <protection hidden="1"/>
    </xf>
    <xf numFmtId="9" fontId="14" fillId="10" borderId="61" xfId="1" applyFont="1" applyFill="1" applyBorder="1" applyAlignment="1" applyProtection="1">
      <alignment horizontal="right" vertical="center"/>
      <protection hidden="1"/>
    </xf>
    <xf numFmtId="9" fontId="14" fillId="10" borderId="208" xfId="1" applyFont="1" applyFill="1" applyBorder="1" applyAlignment="1" applyProtection="1">
      <alignment horizontal="right" vertical="center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40" fontId="22" fillId="13" borderId="39" xfId="0" applyNumberFormat="1" applyFont="1" applyFill="1" applyBorder="1" applyAlignment="1" applyProtection="1">
      <alignment horizontal="center" vertical="center" wrapText="1"/>
      <protection hidden="1"/>
    </xf>
    <xf numFmtId="40" fontId="22" fillId="13" borderId="40" xfId="0" applyNumberFormat="1" applyFont="1" applyFill="1" applyBorder="1" applyAlignment="1" applyProtection="1">
      <alignment horizontal="center" vertical="center" wrapText="1"/>
      <protection hidden="1"/>
    </xf>
    <xf numFmtId="40" fontId="22" fillId="13" borderId="104" xfId="0" applyNumberFormat="1" applyFont="1" applyFill="1" applyBorder="1" applyAlignment="1" applyProtection="1">
      <alignment horizontal="center" vertical="center" wrapText="1"/>
      <protection hidden="1"/>
    </xf>
    <xf numFmtId="40" fontId="22" fillId="13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161" xfId="0" applyFont="1" applyFill="1" applyBorder="1" applyAlignment="1">
      <alignment horizontal="center" vertical="center" wrapText="1"/>
    </xf>
    <xf numFmtId="0" fontId="7" fillId="2" borderId="163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46" fillId="10" borderId="156" xfId="0" applyFont="1" applyFill="1" applyBorder="1"/>
    <xf numFmtId="0" fontId="46" fillId="10" borderId="157" xfId="0" applyFont="1" applyFill="1" applyBorder="1"/>
    <xf numFmtId="0" fontId="46" fillId="10" borderId="158" xfId="0" applyFont="1" applyFill="1" applyBorder="1"/>
    <xf numFmtId="0" fontId="29" fillId="2" borderId="48" xfId="0" applyFont="1" applyFill="1" applyBorder="1" applyAlignment="1" applyProtection="1">
      <alignment horizontal="right" vertical="center" wrapText="1"/>
      <protection hidden="1"/>
    </xf>
    <xf numFmtId="0" fontId="29" fillId="2" borderId="0" xfId="0" applyFont="1" applyFill="1" applyAlignment="1" applyProtection="1">
      <alignment horizontal="right" vertical="center" wrapText="1"/>
      <protection hidden="1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2" fillId="2" borderId="4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49" xfId="0" applyFill="1" applyBorder="1" applyAlignment="1" applyProtection="1">
      <alignment vertical="center"/>
      <protection hidden="1"/>
    </xf>
    <xf numFmtId="0" fontId="0" fillId="2" borderId="48" xfId="0" applyFill="1" applyBorder="1" applyAlignment="1" applyProtection="1">
      <alignment vertical="center"/>
      <protection hidden="1"/>
    </xf>
    <xf numFmtId="0" fontId="28" fillId="10" borderId="48" xfId="0" applyFont="1" applyFill="1" applyBorder="1" applyAlignment="1">
      <alignment vertical="center" wrapText="1"/>
    </xf>
    <xf numFmtId="0" fontId="28" fillId="10" borderId="0" xfId="0" applyFont="1" applyFill="1" applyAlignment="1">
      <alignment vertical="center" wrapText="1"/>
    </xf>
    <xf numFmtId="0" fontId="28" fillId="10" borderId="49" xfId="0" applyFont="1" applyFill="1" applyBorder="1" applyAlignment="1">
      <alignment vertical="center" wrapText="1"/>
    </xf>
    <xf numFmtId="0" fontId="29" fillId="2" borderId="48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center" vertical="center"/>
      <protection hidden="1"/>
    </xf>
    <xf numFmtId="0" fontId="29" fillId="2" borderId="49" xfId="0" applyFont="1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49" xfId="0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2" borderId="49" xfId="0" applyFill="1" applyBorder="1" applyAlignment="1" applyProtection="1">
      <alignment horizontal="center" vertical="center" wrapText="1"/>
      <protection hidden="1"/>
    </xf>
    <xf numFmtId="0" fontId="20" fillId="9" borderId="56" xfId="0" applyFont="1" applyFill="1" applyBorder="1" applyAlignment="1" applyProtection="1">
      <alignment horizontal="center" vertical="center" wrapText="1"/>
      <protection hidden="1"/>
    </xf>
    <xf numFmtId="0" fontId="20" fillId="9" borderId="60" xfId="0" applyFont="1" applyFill="1" applyBorder="1" applyAlignment="1" applyProtection="1">
      <alignment horizontal="center" vertical="center" wrapText="1"/>
      <protection hidden="1"/>
    </xf>
    <xf numFmtId="0" fontId="20" fillId="9" borderId="5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7">
    <cellStyle name="Collegamento ipertestuale" xfId="4" builtinId="8"/>
    <cellStyle name="Migliaia" xfId="6" builtinId="3"/>
    <cellStyle name="Normale" xfId="0" builtinId="0"/>
    <cellStyle name="Normale 2" xfId="2"/>
    <cellStyle name="Normale 3" xfId="5"/>
    <cellStyle name="Percentuale" xfId="1" builtinId="5"/>
    <cellStyle name="Percentuale 2" xfId="3"/>
  </cellStyles>
  <dxfs count="139"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strike val="0"/>
        <color theme="4" tint="0.79998168889431442"/>
      </font>
      <fill>
        <patternFill>
          <bgColor theme="4" tint="0.79998168889431442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strike val="0"/>
        <color rgb="FF92D05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theme="6" tint="0.79998168889431442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006600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587375</xdr:colOff>
      <xdr:row>5</xdr:row>
      <xdr:rowOff>79375</xdr:rowOff>
    </xdr:from>
    <xdr:to>
      <xdr:col>12</xdr:col>
      <xdr:colOff>273485</xdr:colOff>
      <xdr:row>9</xdr:row>
      <xdr:rowOff>135817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F865421-A3AC-29E4-CD0D-07F9EDC23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93750"/>
          <a:ext cx="6480610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O100"/>
  <sheetViews>
    <sheetView showGridLines="0" view="pageBreakPreview" zoomScaleSheetLayoutView="100" workbookViewId="0">
      <selection activeCell="D36" sqref="D36"/>
    </sheetView>
  </sheetViews>
  <sheetFormatPr defaultColWidth="9.33203125" defaultRowHeight="11.25" x14ac:dyDescent="0.2"/>
  <cols>
    <col min="1" max="6" width="10.6640625" customWidth="1"/>
    <col min="7" max="8" width="11.83203125" customWidth="1"/>
    <col min="9" max="15" width="10.6640625" customWidth="1"/>
  </cols>
  <sheetData>
    <row r="13" spans="1:15" ht="297" customHeight="1" x14ac:dyDescent="0.2">
      <c r="A13" s="415" t="s">
        <v>161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</row>
    <row r="14" spans="1:15" ht="18.75" customHeight="1" x14ac:dyDescent="0.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5" ht="18.75" x14ac:dyDescent="0.3">
      <c r="H15" s="76"/>
    </row>
    <row r="17" spans="1:15" ht="23.25" x14ac:dyDescent="0.35">
      <c r="A17" s="101"/>
      <c r="B17" s="101"/>
      <c r="C17" s="101"/>
      <c r="D17" s="101"/>
      <c r="E17" s="101"/>
      <c r="F17" s="101"/>
      <c r="G17" s="101"/>
      <c r="H17" s="102" t="s">
        <v>90</v>
      </c>
      <c r="I17" s="101"/>
      <c r="J17" s="101"/>
      <c r="K17" s="101"/>
      <c r="L17" s="101"/>
      <c r="M17" s="101"/>
      <c r="N17" s="101"/>
      <c r="O17" s="101"/>
    </row>
    <row r="18" spans="1:15" ht="18.75" x14ac:dyDescent="0.2">
      <c r="H18" s="75"/>
    </row>
    <row r="23" spans="1:15" ht="35.25" customHeight="1" x14ac:dyDescent="0.2">
      <c r="B23" s="416" t="s">
        <v>105</v>
      </c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</row>
    <row r="24" spans="1:15" x14ac:dyDescent="0.2"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</row>
    <row r="25" spans="1:15" x14ac:dyDescent="0.2"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</row>
    <row r="100" spans="1:1" x14ac:dyDescent="0.2">
      <c r="A100">
        <v>2401</v>
      </c>
    </row>
  </sheetData>
  <sheetProtection algorithmName="SHA-512" hashValue="dPAcACKT3RPm8f+94LyGo94aEIbCy2TdKI1Mdu3G07W+j0nKTVW7E/kpJC64AV5LGsZh8ypmR8x2dfS9P7by0A==" saltValue="iA1csdk8ujKTP1pdxv5I5Q==" spinCount="100000" sheet="1" objects="1" scenarios="1"/>
  <mergeCells count="2">
    <mergeCell ref="A13:O13"/>
    <mergeCell ref="B23:N2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W122"/>
  <sheetViews>
    <sheetView showGridLines="0" view="pageBreakPreview" topLeftCell="A108" zoomScale="75" zoomScaleNormal="80" zoomScaleSheetLayoutView="75" zoomScalePageLayoutView="80" workbookViewId="0">
      <selection activeCell="C106" sqref="C106:G106"/>
    </sheetView>
  </sheetViews>
  <sheetFormatPr defaultColWidth="8.6640625" defaultRowHeight="11.25" x14ac:dyDescent="0.2"/>
  <cols>
    <col min="2" max="2" width="59.83203125" customWidth="1"/>
    <col min="3" max="3" width="65.6640625" customWidth="1"/>
    <col min="4" max="5" width="15" customWidth="1"/>
    <col min="6" max="6" width="12.83203125" customWidth="1"/>
    <col min="7" max="7" width="20.83203125" customWidth="1"/>
    <col min="8" max="15" width="15.83203125" customWidth="1"/>
    <col min="16" max="16" width="16.6640625" customWidth="1"/>
    <col min="17" max="18" width="15.83203125" customWidth="1"/>
    <col min="19" max="19" width="15.1640625" customWidth="1"/>
    <col min="20" max="20" width="18" customWidth="1"/>
    <col min="21" max="21" width="19.6640625" hidden="1" customWidth="1"/>
    <col min="22" max="22" width="21.5" customWidth="1"/>
    <col min="23" max="23" width="23.1640625" customWidth="1"/>
  </cols>
  <sheetData>
    <row r="1" spans="2:22" ht="23.25" customHeight="1" x14ac:dyDescent="0.2">
      <c r="B1" s="551" t="s">
        <v>278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3"/>
    </row>
    <row r="2" spans="2:22" x14ac:dyDescent="0.2">
      <c r="B2" s="34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49"/>
    </row>
    <row r="3" spans="2:22" ht="12" customHeight="1" x14ac:dyDescent="0.2"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3"/>
      <c r="S3" s="43"/>
      <c r="T3" s="43"/>
      <c r="U3" s="43"/>
      <c r="V3" s="344"/>
    </row>
    <row r="4" spans="2:22" ht="37.5" customHeight="1" thickBot="1" x14ac:dyDescent="0.25">
      <c r="B4" s="554" t="s">
        <v>279</v>
      </c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6"/>
    </row>
    <row r="5" spans="2:22" ht="93.75" customHeight="1" thickBot="1" x14ac:dyDescent="0.25">
      <c r="B5" s="423" t="s">
        <v>180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557"/>
    </row>
    <row r="6" spans="2:22" ht="57" customHeight="1" thickBot="1" x14ac:dyDescent="0.25">
      <c r="B6" s="558" t="s">
        <v>2</v>
      </c>
      <c r="C6" s="548" t="s">
        <v>0</v>
      </c>
      <c r="D6" s="201"/>
      <c r="E6" s="203"/>
      <c r="F6" s="203"/>
      <c r="G6" s="204"/>
      <c r="H6" s="526" t="s">
        <v>171</v>
      </c>
      <c r="I6" s="527"/>
      <c r="J6" s="526" t="s">
        <v>172</v>
      </c>
      <c r="K6" s="527"/>
      <c r="L6" s="526" t="s">
        <v>173</v>
      </c>
      <c r="M6" s="527"/>
      <c r="N6" s="526" t="s">
        <v>174</v>
      </c>
      <c r="O6" s="527"/>
      <c r="P6" s="533" t="s">
        <v>122</v>
      </c>
      <c r="Q6" s="530" t="s">
        <v>122</v>
      </c>
      <c r="R6" s="530" t="s">
        <v>188</v>
      </c>
      <c r="S6" s="567" t="s">
        <v>93</v>
      </c>
      <c r="T6" s="523" t="s">
        <v>1</v>
      </c>
      <c r="U6" s="561" t="s">
        <v>106</v>
      </c>
      <c r="V6" s="564" t="s">
        <v>6</v>
      </c>
    </row>
    <row r="7" spans="2:22" ht="12" thickBot="1" x14ac:dyDescent="0.25">
      <c r="B7" s="559"/>
      <c r="C7" s="549"/>
      <c r="D7" s="345"/>
      <c r="E7" s="346"/>
      <c r="F7" s="346"/>
      <c r="G7" s="205"/>
      <c r="H7" s="526" t="str">
        <f>IF(AND(A_I_1!D5&lt;&gt;"",A_I_1!B71="OK"),A_I_1!D5,"")</f>
        <v/>
      </c>
      <c r="I7" s="527"/>
      <c r="J7" s="526" t="str">
        <f>IF(AND(A_I_2!D5&lt;&gt;"",A_I_2!B71="OK"),A_I_2!D5,"")</f>
        <v/>
      </c>
      <c r="K7" s="527"/>
      <c r="L7" s="526" t="str">
        <f>IF(AND(A_I_3!D5&lt;&gt;"",A_I_3!B71="OK"),A_I_3!D5,"")</f>
        <v/>
      </c>
      <c r="M7" s="527"/>
      <c r="N7" s="526" t="str">
        <f>IF(AND(A_OdR!D5&lt;&gt;"",A_OdR!B60="OK"),A_OdR!D5,"")</f>
        <v/>
      </c>
      <c r="O7" s="527"/>
      <c r="P7" s="534"/>
      <c r="Q7" s="531"/>
      <c r="R7" s="531"/>
      <c r="S7" s="568"/>
      <c r="T7" s="524"/>
      <c r="U7" s="562"/>
      <c r="V7" s="565"/>
    </row>
    <row r="8" spans="2:22" ht="12" thickBot="1" x14ac:dyDescent="0.25">
      <c r="B8" s="559"/>
      <c r="C8" s="549"/>
      <c r="D8" s="345"/>
      <c r="E8" s="346"/>
      <c r="F8" s="346"/>
      <c r="G8" s="205"/>
      <c r="H8" s="526">
        <f>+A_I_1!D6</f>
        <v>0</v>
      </c>
      <c r="I8" s="527"/>
      <c r="J8" s="526">
        <f>+A_I_2!D6</f>
        <v>0</v>
      </c>
      <c r="K8" s="527"/>
      <c r="L8" s="526">
        <f>+A_I_3!D6</f>
        <v>0</v>
      </c>
      <c r="M8" s="527"/>
      <c r="N8" s="526" t="s">
        <v>294</v>
      </c>
      <c r="O8" s="527"/>
      <c r="P8" s="535"/>
      <c r="Q8" s="532"/>
      <c r="R8" s="531"/>
      <c r="S8" s="568"/>
      <c r="T8" s="524"/>
      <c r="U8" s="562"/>
      <c r="V8" s="565"/>
    </row>
    <row r="9" spans="2:22" ht="26.25" customHeight="1" thickBot="1" x14ac:dyDescent="0.25">
      <c r="B9" s="559"/>
      <c r="C9" s="549"/>
      <c r="D9" s="345"/>
      <c r="E9" s="346"/>
      <c r="F9" s="346"/>
      <c r="G9" s="205"/>
      <c r="H9" s="99" t="s">
        <v>185</v>
      </c>
      <c r="I9" s="113" t="s">
        <v>186</v>
      </c>
      <c r="J9" s="98" t="s">
        <v>185</v>
      </c>
      <c r="K9" s="113" t="s">
        <v>186</v>
      </c>
      <c r="L9" s="98" t="s">
        <v>185</v>
      </c>
      <c r="M9" s="113" t="s">
        <v>186</v>
      </c>
      <c r="N9" s="98" t="s">
        <v>185</v>
      </c>
      <c r="O9" s="113" t="s">
        <v>186</v>
      </c>
      <c r="P9" s="161" t="s">
        <v>185</v>
      </c>
      <c r="Q9" s="161" t="s">
        <v>187</v>
      </c>
      <c r="R9" s="532"/>
      <c r="S9" s="569"/>
      <c r="T9" s="525"/>
      <c r="U9" s="563"/>
      <c r="V9" s="566"/>
    </row>
    <row r="10" spans="2:22" ht="47.25" customHeight="1" thickBot="1" x14ac:dyDescent="0.25">
      <c r="B10" s="560"/>
      <c r="C10" s="550"/>
      <c r="D10" s="202"/>
      <c r="E10" s="206"/>
      <c r="F10" s="206"/>
      <c r="G10" s="207" t="s">
        <v>3</v>
      </c>
      <c r="H10" s="208">
        <f t="shared" ref="H10:T10" si="0">H11+H72+H85+H95+H105</f>
        <v>0</v>
      </c>
      <c r="I10" s="219">
        <f t="shared" si="0"/>
        <v>0</v>
      </c>
      <c r="J10" s="220">
        <f t="shared" si="0"/>
        <v>0</v>
      </c>
      <c r="K10" s="219">
        <f t="shared" si="0"/>
        <v>0</v>
      </c>
      <c r="L10" s="220">
        <f t="shared" si="0"/>
        <v>0</v>
      </c>
      <c r="M10" s="219">
        <f t="shared" si="0"/>
        <v>0</v>
      </c>
      <c r="N10" s="220">
        <f t="shared" si="0"/>
        <v>0</v>
      </c>
      <c r="O10" s="219">
        <f t="shared" si="0"/>
        <v>0</v>
      </c>
      <c r="P10" s="162">
        <f t="shared" si="0"/>
        <v>0</v>
      </c>
      <c r="Q10" s="162">
        <f t="shared" si="0"/>
        <v>0</v>
      </c>
      <c r="R10" s="162">
        <f t="shared" si="0"/>
        <v>0</v>
      </c>
      <c r="S10" s="209">
        <f t="shared" si="0"/>
        <v>0</v>
      </c>
      <c r="T10" s="210">
        <f t="shared" si="0"/>
        <v>0</v>
      </c>
      <c r="U10" s="45"/>
      <c r="V10" s="347" t="str">
        <f>IF(R10=0,"",IF(OR(H115&lt;&gt;"OK",V107&lt;&gt;"OK"),"Rivedere importi","OK"))</f>
        <v/>
      </c>
    </row>
    <row r="11" spans="2:22" ht="51.75" customHeight="1" thickBot="1" x14ac:dyDescent="0.25">
      <c r="B11" s="348" t="s">
        <v>175</v>
      </c>
      <c r="C11" s="164"/>
      <c r="D11" s="98" t="s">
        <v>262</v>
      </c>
      <c r="E11" s="376" t="s">
        <v>284</v>
      </c>
      <c r="F11" s="376" t="s">
        <v>212</v>
      </c>
      <c r="G11" s="377" t="s">
        <v>205</v>
      </c>
      <c r="H11" s="157">
        <f t="shared" ref="H11:S11" si="1">SUM(H12:H71)</f>
        <v>0</v>
      </c>
      <c r="I11" s="160">
        <f t="shared" si="1"/>
        <v>0</v>
      </c>
      <c r="J11" s="157">
        <f t="shared" si="1"/>
        <v>0</v>
      </c>
      <c r="K11" s="160">
        <f t="shared" si="1"/>
        <v>0</v>
      </c>
      <c r="L11" s="157">
        <f t="shared" si="1"/>
        <v>0</v>
      </c>
      <c r="M11" s="160">
        <f t="shared" si="1"/>
        <v>0</v>
      </c>
      <c r="N11" s="157">
        <f t="shared" si="1"/>
        <v>0</v>
      </c>
      <c r="O11" s="160">
        <f t="shared" si="1"/>
        <v>0</v>
      </c>
      <c r="P11" s="91">
        <f t="shared" si="1"/>
        <v>0</v>
      </c>
      <c r="Q11" s="91">
        <f t="shared" si="1"/>
        <v>0</v>
      </c>
      <c r="R11" s="91">
        <f t="shared" si="1"/>
        <v>0</v>
      </c>
      <c r="S11" s="92">
        <f t="shared" si="1"/>
        <v>0</v>
      </c>
      <c r="T11" s="93">
        <f t="shared" ref="T11:T71" si="2">SUM(R11:S11)</f>
        <v>0</v>
      </c>
      <c r="U11" s="90"/>
      <c r="V11" s="349"/>
    </row>
    <row r="12" spans="2:22" ht="12" customHeight="1" x14ac:dyDescent="0.2">
      <c r="B12" s="350" t="s">
        <v>206</v>
      </c>
      <c r="C12" s="172"/>
      <c r="D12" s="173"/>
      <c r="E12" s="173"/>
      <c r="F12" s="173"/>
      <c r="G12" s="174"/>
      <c r="H12" s="169"/>
      <c r="I12" s="170"/>
      <c r="J12" s="169"/>
      <c r="K12" s="170"/>
      <c r="L12" s="169"/>
      <c r="M12" s="170"/>
      <c r="N12" s="169"/>
      <c r="O12" s="170"/>
      <c r="P12" s="109"/>
      <c r="Q12" s="109"/>
      <c r="R12" s="109"/>
      <c r="S12" s="171"/>
      <c r="T12" s="95"/>
      <c r="U12" s="83"/>
      <c r="V12" s="351"/>
    </row>
    <row r="13" spans="2:22" ht="12" customHeight="1" x14ac:dyDescent="0.2">
      <c r="B13" s="352"/>
      <c r="C13" s="154"/>
      <c r="D13" s="143"/>
      <c r="E13" s="143"/>
      <c r="F13" s="175" t="str">
        <f>IF(E13="","",IF(E13=UCS!$F$5,UCS!$E$5,IF(E13=UCS!$F$6,UCS!$E$6,IF(E13=UCS!$F$7,UCS!$E$7))))</f>
        <v/>
      </c>
      <c r="G13" s="215"/>
      <c r="H13" s="213">
        <f>IF(OR(D13="",E13="",G13=""),0,IF(D13="RI",(G13*F13),0))</f>
        <v>0</v>
      </c>
      <c r="I13" s="214">
        <f>IF(OR(D13="",E13="",G13=""),0,IF(D13="SS",(G13*F13),0))</f>
        <v>0</v>
      </c>
      <c r="J13" s="212"/>
      <c r="K13" s="211"/>
      <c r="L13" s="212"/>
      <c r="M13" s="211"/>
      <c r="N13" s="212"/>
      <c r="O13" s="211"/>
      <c r="P13" s="109">
        <f t="shared" ref="P13:P71" si="3">H13+J13+L13+N13</f>
        <v>0</v>
      </c>
      <c r="Q13" s="109">
        <f t="shared" ref="Q13:Q71" si="4">+I13+K13+M13+O13</f>
        <v>0</v>
      </c>
      <c r="R13" s="109">
        <f t="shared" ref="R13:R71" si="5">+P13+Q13</f>
        <v>0</v>
      </c>
      <c r="S13" s="5"/>
      <c r="T13" s="95">
        <f t="shared" si="2"/>
        <v>0</v>
      </c>
      <c r="U13" s="83"/>
      <c r="V13" s="353" t="str">
        <f t="shared" ref="V13:V26" si="6">IF(AND(R13&gt;0,OR(B13="",C13="")), "Check","OK")</f>
        <v>OK</v>
      </c>
    </row>
    <row r="14" spans="2:22" ht="12" customHeight="1" x14ac:dyDescent="0.2">
      <c r="B14" s="352"/>
      <c r="C14" s="154"/>
      <c r="D14" s="143"/>
      <c r="E14" s="143"/>
      <c r="F14" s="175" t="str">
        <f>IF(E14="","",IF(E14=UCS!$F$5,UCS!$E$5,IF(E14=UCS!$F$6,UCS!$E$6,IF(E14=UCS!$F$7,UCS!$E$7))))</f>
        <v/>
      </c>
      <c r="G14" s="215"/>
      <c r="H14" s="213">
        <f t="shared" ref="H14:H26" si="7">IF(OR(D14="",E14="",G14=""),0,IF(D14="RI",(G14*F14),0))</f>
        <v>0</v>
      </c>
      <c r="I14" s="214">
        <f t="shared" ref="I14:I26" si="8">IF(OR(D14="",E14="",G14=""),0,IF(D14="SS",(G14*F14),0))</f>
        <v>0</v>
      </c>
      <c r="J14" s="212"/>
      <c r="K14" s="211"/>
      <c r="L14" s="212"/>
      <c r="M14" s="211"/>
      <c r="N14" s="212"/>
      <c r="O14" s="211"/>
      <c r="P14" s="109">
        <f t="shared" si="3"/>
        <v>0</v>
      </c>
      <c r="Q14" s="109">
        <f t="shared" si="4"/>
        <v>0</v>
      </c>
      <c r="R14" s="109">
        <f t="shared" si="5"/>
        <v>0</v>
      </c>
      <c r="S14" s="5"/>
      <c r="T14" s="95">
        <f t="shared" ref="T14:T26" si="9">SUM(R14:S14)</f>
        <v>0</v>
      </c>
      <c r="U14" s="83"/>
      <c r="V14" s="353" t="str">
        <f t="shared" si="6"/>
        <v>OK</v>
      </c>
    </row>
    <row r="15" spans="2:22" ht="12" customHeight="1" x14ac:dyDescent="0.2">
      <c r="B15" s="352"/>
      <c r="C15" s="154"/>
      <c r="D15" s="143"/>
      <c r="E15" s="143"/>
      <c r="F15" s="175" t="str">
        <f>IF(E15="","",IF(E15=UCS!$F$5,UCS!$E$5,IF(E15=UCS!$F$6,UCS!$E$6,IF(E15=UCS!$F$7,UCS!$E$7))))</f>
        <v/>
      </c>
      <c r="G15" s="215"/>
      <c r="H15" s="213">
        <f t="shared" si="7"/>
        <v>0</v>
      </c>
      <c r="I15" s="214">
        <f t="shared" si="8"/>
        <v>0</v>
      </c>
      <c r="J15" s="212"/>
      <c r="K15" s="211"/>
      <c r="L15" s="212"/>
      <c r="M15" s="211"/>
      <c r="N15" s="212"/>
      <c r="O15" s="211"/>
      <c r="P15" s="109">
        <f t="shared" si="3"/>
        <v>0</v>
      </c>
      <c r="Q15" s="109">
        <f t="shared" si="4"/>
        <v>0</v>
      </c>
      <c r="R15" s="109">
        <f t="shared" si="5"/>
        <v>0</v>
      </c>
      <c r="S15" s="5"/>
      <c r="T15" s="95">
        <f t="shared" si="9"/>
        <v>0</v>
      </c>
      <c r="U15" s="83"/>
      <c r="V15" s="353" t="str">
        <f t="shared" si="6"/>
        <v>OK</v>
      </c>
    </row>
    <row r="16" spans="2:22" ht="12" customHeight="1" x14ac:dyDescent="0.2">
      <c r="B16" s="352"/>
      <c r="C16" s="154"/>
      <c r="D16" s="143"/>
      <c r="E16" s="143"/>
      <c r="F16" s="175" t="str">
        <f>IF(E16="","",IF(E16=UCS!$F$5,UCS!$E$5,IF(E16=UCS!$F$6,UCS!$E$6,IF(E16=UCS!$F$7,UCS!$E$7))))</f>
        <v/>
      </c>
      <c r="G16" s="215"/>
      <c r="H16" s="213">
        <f t="shared" si="7"/>
        <v>0</v>
      </c>
      <c r="I16" s="214">
        <f t="shared" si="8"/>
        <v>0</v>
      </c>
      <c r="J16" s="212"/>
      <c r="K16" s="211"/>
      <c r="L16" s="212"/>
      <c r="M16" s="211"/>
      <c r="N16" s="212"/>
      <c r="O16" s="211"/>
      <c r="P16" s="109">
        <f t="shared" si="3"/>
        <v>0</v>
      </c>
      <c r="Q16" s="109">
        <f t="shared" si="4"/>
        <v>0</v>
      </c>
      <c r="R16" s="109">
        <f t="shared" si="5"/>
        <v>0</v>
      </c>
      <c r="S16" s="5"/>
      <c r="T16" s="95">
        <f t="shared" si="9"/>
        <v>0</v>
      </c>
      <c r="U16" s="83"/>
      <c r="V16" s="353" t="str">
        <f t="shared" si="6"/>
        <v>OK</v>
      </c>
    </row>
    <row r="17" spans="2:22" ht="12" customHeight="1" x14ac:dyDescent="0.2">
      <c r="B17" s="352"/>
      <c r="C17" s="154"/>
      <c r="D17" s="143"/>
      <c r="E17" s="143"/>
      <c r="F17" s="175" t="str">
        <f>IF(E17="","",IF(E17=UCS!$F$5,UCS!$E$5,IF(E17=UCS!$F$6,UCS!$E$6,IF(E17=UCS!$F$7,UCS!$E$7))))</f>
        <v/>
      </c>
      <c r="G17" s="215"/>
      <c r="H17" s="213">
        <f t="shared" si="7"/>
        <v>0</v>
      </c>
      <c r="I17" s="214">
        <f t="shared" si="8"/>
        <v>0</v>
      </c>
      <c r="J17" s="212"/>
      <c r="K17" s="211"/>
      <c r="L17" s="212"/>
      <c r="M17" s="211"/>
      <c r="N17" s="212"/>
      <c r="O17" s="211"/>
      <c r="P17" s="109">
        <f t="shared" si="3"/>
        <v>0</v>
      </c>
      <c r="Q17" s="109">
        <f t="shared" si="4"/>
        <v>0</v>
      </c>
      <c r="R17" s="109">
        <f t="shared" si="5"/>
        <v>0</v>
      </c>
      <c r="S17" s="5"/>
      <c r="T17" s="95">
        <f t="shared" si="9"/>
        <v>0</v>
      </c>
      <c r="U17" s="83"/>
      <c r="V17" s="353" t="str">
        <f t="shared" si="6"/>
        <v>OK</v>
      </c>
    </row>
    <row r="18" spans="2:22" ht="12" customHeight="1" x14ac:dyDescent="0.2">
      <c r="B18" s="352"/>
      <c r="C18" s="154"/>
      <c r="D18" s="143"/>
      <c r="E18" s="143"/>
      <c r="F18" s="175" t="str">
        <f>IF(E18="","",IF(E18=UCS!$F$5,UCS!$E$5,IF(E18=UCS!$F$6,UCS!$E$6,IF(E18=UCS!$F$7,UCS!$E$7))))</f>
        <v/>
      </c>
      <c r="G18" s="215"/>
      <c r="H18" s="213">
        <f t="shared" si="7"/>
        <v>0</v>
      </c>
      <c r="I18" s="214">
        <f t="shared" si="8"/>
        <v>0</v>
      </c>
      <c r="J18" s="212"/>
      <c r="K18" s="211"/>
      <c r="L18" s="212"/>
      <c r="M18" s="211"/>
      <c r="N18" s="212"/>
      <c r="O18" s="211"/>
      <c r="P18" s="109">
        <f t="shared" si="3"/>
        <v>0</v>
      </c>
      <c r="Q18" s="109">
        <f t="shared" si="4"/>
        <v>0</v>
      </c>
      <c r="R18" s="109">
        <f t="shared" si="5"/>
        <v>0</v>
      </c>
      <c r="S18" s="5"/>
      <c r="T18" s="95">
        <f t="shared" si="9"/>
        <v>0</v>
      </c>
      <c r="U18" s="83"/>
      <c r="V18" s="353" t="str">
        <f t="shared" si="6"/>
        <v>OK</v>
      </c>
    </row>
    <row r="19" spans="2:22" ht="12" customHeight="1" x14ac:dyDescent="0.2">
      <c r="B19" s="352"/>
      <c r="C19" s="154"/>
      <c r="D19" s="143"/>
      <c r="E19" s="143"/>
      <c r="F19" s="175" t="str">
        <f>IF(E19="","",IF(E19=UCS!$F$5,UCS!$E$5,IF(E19=UCS!$F$6,UCS!$E$6,IF(E19=UCS!$F$7,UCS!$E$7))))</f>
        <v/>
      </c>
      <c r="G19" s="215"/>
      <c r="H19" s="213">
        <f t="shared" si="7"/>
        <v>0</v>
      </c>
      <c r="I19" s="214">
        <f t="shared" si="8"/>
        <v>0</v>
      </c>
      <c r="J19" s="212"/>
      <c r="K19" s="211"/>
      <c r="L19" s="212"/>
      <c r="M19" s="211"/>
      <c r="N19" s="212"/>
      <c r="O19" s="211"/>
      <c r="P19" s="109">
        <f t="shared" ref="P19:P26" si="10">H19+J19+L19+N19</f>
        <v>0</v>
      </c>
      <c r="Q19" s="109">
        <f t="shared" ref="Q19:Q26" si="11">+I19+K19+M19+O19</f>
        <v>0</v>
      </c>
      <c r="R19" s="109">
        <f t="shared" ref="R19:R26" si="12">+P19+Q19</f>
        <v>0</v>
      </c>
      <c r="S19" s="5"/>
      <c r="T19" s="95">
        <f t="shared" si="9"/>
        <v>0</v>
      </c>
      <c r="U19" s="83"/>
      <c r="V19" s="353" t="str">
        <f t="shared" si="6"/>
        <v>OK</v>
      </c>
    </row>
    <row r="20" spans="2:22" ht="12" customHeight="1" x14ac:dyDescent="0.2">
      <c r="B20" s="352"/>
      <c r="C20" s="154"/>
      <c r="D20" s="143"/>
      <c r="E20" s="143"/>
      <c r="F20" s="175" t="str">
        <f>IF(E20="","",IF(E20=UCS!$F$5,UCS!$E$5,IF(E20=UCS!$F$6,UCS!$E$6,IF(E20=UCS!$F$7,UCS!$E$7))))</f>
        <v/>
      </c>
      <c r="G20" s="215"/>
      <c r="H20" s="213">
        <f t="shared" si="7"/>
        <v>0</v>
      </c>
      <c r="I20" s="214">
        <f t="shared" si="8"/>
        <v>0</v>
      </c>
      <c r="J20" s="212"/>
      <c r="K20" s="211"/>
      <c r="L20" s="212"/>
      <c r="M20" s="211"/>
      <c r="N20" s="212"/>
      <c r="O20" s="211"/>
      <c r="P20" s="109">
        <f t="shared" si="10"/>
        <v>0</v>
      </c>
      <c r="Q20" s="109">
        <f t="shared" si="11"/>
        <v>0</v>
      </c>
      <c r="R20" s="109">
        <f t="shared" si="12"/>
        <v>0</v>
      </c>
      <c r="S20" s="5"/>
      <c r="T20" s="95">
        <f t="shared" si="9"/>
        <v>0</v>
      </c>
      <c r="U20" s="83"/>
      <c r="V20" s="353" t="str">
        <f t="shared" si="6"/>
        <v>OK</v>
      </c>
    </row>
    <row r="21" spans="2:22" ht="12" customHeight="1" x14ac:dyDescent="0.2">
      <c r="B21" s="352"/>
      <c r="C21" s="154"/>
      <c r="D21" s="143"/>
      <c r="E21" s="143"/>
      <c r="F21" s="175" t="str">
        <f>IF(E21="","",IF(E21=UCS!$F$5,UCS!$E$5,IF(E21=UCS!$F$6,UCS!$E$6,IF(E21=UCS!$F$7,UCS!$E$7))))</f>
        <v/>
      </c>
      <c r="G21" s="215"/>
      <c r="H21" s="213">
        <f t="shared" si="7"/>
        <v>0</v>
      </c>
      <c r="I21" s="214">
        <f t="shared" si="8"/>
        <v>0</v>
      </c>
      <c r="J21" s="212"/>
      <c r="K21" s="211"/>
      <c r="L21" s="212"/>
      <c r="M21" s="211"/>
      <c r="N21" s="212"/>
      <c r="O21" s="211"/>
      <c r="P21" s="109">
        <f t="shared" si="10"/>
        <v>0</v>
      </c>
      <c r="Q21" s="109">
        <f t="shared" si="11"/>
        <v>0</v>
      </c>
      <c r="R21" s="109">
        <f t="shared" si="12"/>
        <v>0</v>
      </c>
      <c r="S21" s="5"/>
      <c r="T21" s="95">
        <f t="shared" si="9"/>
        <v>0</v>
      </c>
      <c r="U21" s="83"/>
      <c r="V21" s="353" t="str">
        <f t="shared" si="6"/>
        <v>OK</v>
      </c>
    </row>
    <row r="22" spans="2:22" ht="12" customHeight="1" x14ac:dyDescent="0.2">
      <c r="B22" s="352"/>
      <c r="C22" s="154"/>
      <c r="D22" s="143"/>
      <c r="E22" s="143"/>
      <c r="F22" s="175" t="str">
        <f>IF(E22="","",IF(E22=UCS!$F$5,UCS!$E$5,IF(E22=UCS!$F$6,UCS!$E$6,IF(E22=UCS!$F$7,UCS!$E$7))))</f>
        <v/>
      </c>
      <c r="G22" s="215"/>
      <c r="H22" s="213">
        <f t="shared" si="7"/>
        <v>0</v>
      </c>
      <c r="I22" s="214">
        <f t="shared" si="8"/>
        <v>0</v>
      </c>
      <c r="J22" s="212"/>
      <c r="K22" s="211"/>
      <c r="L22" s="212"/>
      <c r="M22" s="211"/>
      <c r="N22" s="212"/>
      <c r="O22" s="211"/>
      <c r="P22" s="109">
        <f t="shared" si="10"/>
        <v>0</v>
      </c>
      <c r="Q22" s="109">
        <f t="shared" si="11"/>
        <v>0</v>
      </c>
      <c r="R22" s="109">
        <f t="shared" si="12"/>
        <v>0</v>
      </c>
      <c r="S22" s="5"/>
      <c r="T22" s="95">
        <f t="shared" si="9"/>
        <v>0</v>
      </c>
      <c r="U22" s="83"/>
      <c r="V22" s="353" t="str">
        <f t="shared" si="6"/>
        <v>OK</v>
      </c>
    </row>
    <row r="23" spans="2:22" ht="12" customHeight="1" x14ac:dyDescent="0.2">
      <c r="B23" s="352"/>
      <c r="C23" s="154"/>
      <c r="D23" s="143"/>
      <c r="E23" s="143"/>
      <c r="F23" s="175" t="str">
        <f>IF(E23="","",IF(E23=UCS!$F$5,UCS!$E$5,IF(E23=UCS!$F$6,UCS!$E$6,IF(E23=UCS!$F$7,UCS!$E$7))))</f>
        <v/>
      </c>
      <c r="G23" s="215"/>
      <c r="H23" s="213">
        <f t="shared" si="7"/>
        <v>0</v>
      </c>
      <c r="I23" s="214">
        <f t="shared" si="8"/>
        <v>0</v>
      </c>
      <c r="J23" s="212"/>
      <c r="K23" s="211"/>
      <c r="L23" s="212"/>
      <c r="M23" s="211"/>
      <c r="N23" s="212"/>
      <c r="O23" s="211"/>
      <c r="P23" s="109">
        <f t="shared" si="10"/>
        <v>0</v>
      </c>
      <c r="Q23" s="109">
        <f t="shared" si="11"/>
        <v>0</v>
      </c>
      <c r="R23" s="109">
        <f t="shared" si="12"/>
        <v>0</v>
      </c>
      <c r="S23" s="5"/>
      <c r="T23" s="95">
        <f t="shared" si="9"/>
        <v>0</v>
      </c>
      <c r="U23" s="83"/>
      <c r="V23" s="353" t="str">
        <f t="shared" si="6"/>
        <v>OK</v>
      </c>
    </row>
    <row r="24" spans="2:22" ht="12" customHeight="1" x14ac:dyDescent="0.2">
      <c r="B24" s="352"/>
      <c r="C24" s="154"/>
      <c r="D24" s="143"/>
      <c r="E24" s="143"/>
      <c r="F24" s="175" t="str">
        <f>IF(E24="","",IF(E24=UCS!$F$5,UCS!$E$5,IF(E24=UCS!$F$6,UCS!$E$6,IF(E24=UCS!$F$7,UCS!$E$7))))</f>
        <v/>
      </c>
      <c r="G24" s="215"/>
      <c r="H24" s="213">
        <f t="shared" si="7"/>
        <v>0</v>
      </c>
      <c r="I24" s="214">
        <f t="shared" si="8"/>
        <v>0</v>
      </c>
      <c r="J24" s="212"/>
      <c r="K24" s="211"/>
      <c r="L24" s="212"/>
      <c r="M24" s="211"/>
      <c r="N24" s="212"/>
      <c r="O24" s="211"/>
      <c r="P24" s="109">
        <f t="shared" si="10"/>
        <v>0</v>
      </c>
      <c r="Q24" s="109">
        <f t="shared" si="11"/>
        <v>0</v>
      </c>
      <c r="R24" s="109">
        <f t="shared" si="12"/>
        <v>0</v>
      </c>
      <c r="S24" s="5"/>
      <c r="T24" s="95">
        <f t="shared" si="9"/>
        <v>0</v>
      </c>
      <c r="U24" s="83"/>
      <c r="V24" s="353" t="str">
        <f t="shared" si="6"/>
        <v>OK</v>
      </c>
    </row>
    <row r="25" spans="2:22" ht="12" customHeight="1" x14ac:dyDescent="0.2">
      <c r="B25" s="352"/>
      <c r="C25" s="154"/>
      <c r="D25" s="143"/>
      <c r="E25" s="143"/>
      <c r="F25" s="175" t="str">
        <f>IF(E25="","",IF(E25=UCS!$F$5,UCS!$E$5,IF(E25=UCS!$F$6,UCS!$E$6,IF(E25=UCS!$F$7,UCS!$E$7))))</f>
        <v/>
      </c>
      <c r="G25" s="215"/>
      <c r="H25" s="213">
        <f t="shared" si="7"/>
        <v>0</v>
      </c>
      <c r="I25" s="214">
        <f t="shared" si="8"/>
        <v>0</v>
      </c>
      <c r="J25" s="212"/>
      <c r="K25" s="211"/>
      <c r="L25" s="212"/>
      <c r="M25" s="211"/>
      <c r="N25" s="212"/>
      <c r="O25" s="211"/>
      <c r="P25" s="109">
        <f t="shared" si="10"/>
        <v>0</v>
      </c>
      <c r="Q25" s="109">
        <f t="shared" si="11"/>
        <v>0</v>
      </c>
      <c r="R25" s="109">
        <f t="shared" si="12"/>
        <v>0</v>
      </c>
      <c r="S25" s="5"/>
      <c r="T25" s="95">
        <f t="shared" si="9"/>
        <v>0</v>
      </c>
      <c r="U25" s="83"/>
      <c r="V25" s="353" t="str">
        <f t="shared" si="6"/>
        <v>OK</v>
      </c>
    </row>
    <row r="26" spans="2:22" ht="12" customHeight="1" x14ac:dyDescent="0.2">
      <c r="B26" s="352"/>
      <c r="C26" s="154"/>
      <c r="D26" s="143"/>
      <c r="E26" s="143"/>
      <c r="F26" s="175" t="str">
        <f>IF(E26="","",IF(E26=UCS!$F$5,UCS!$E$5,IF(E26=UCS!$F$6,UCS!$E$6,IF(E26=UCS!$F$7,UCS!$E$7))))</f>
        <v/>
      </c>
      <c r="G26" s="215"/>
      <c r="H26" s="213">
        <f t="shared" si="7"/>
        <v>0</v>
      </c>
      <c r="I26" s="214">
        <f t="shared" si="8"/>
        <v>0</v>
      </c>
      <c r="J26" s="212"/>
      <c r="K26" s="211"/>
      <c r="L26" s="212"/>
      <c r="M26" s="211"/>
      <c r="N26" s="212"/>
      <c r="O26" s="211"/>
      <c r="P26" s="109">
        <f t="shared" si="10"/>
        <v>0</v>
      </c>
      <c r="Q26" s="109">
        <f t="shared" si="11"/>
        <v>0</v>
      </c>
      <c r="R26" s="109">
        <f t="shared" si="12"/>
        <v>0</v>
      </c>
      <c r="S26" s="5"/>
      <c r="T26" s="95">
        <f t="shared" si="9"/>
        <v>0</v>
      </c>
      <c r="U26" s="83"/>
      <c r="V26" s="353" t="str">
        <f t="shared" si="6"/>
        <v>OK</v>
      </c>
    </row>
    <row r="27" spans="2:22" ht="12" customHeight="1" x14ac:dyDescent="0.2">
      <c r="B27" s="350" t="s">
        <v>207</v>
      </c>
      <c r="C27" s="172"/>
      <c r="D27" s="175"/>
      <c r="E27" s="175"/>
      <c r="F27" s="175"/>
      <c r="G27" s="174"/>
      <c r="H27" s="169"/>
      <c r="I27" s="170"/>
      <c r="J27" s="169"/>
      <c r="K27" s="170"/>
      <c r="L27" s="169"/>
      <c r="M27" s="170"/>
      <c r="N27" s="169"/>
      <c r="O27" s="170"/>
      <c r="P27" s="109"/>
      <c r="Q27" s="109"/>
      <c r="R27" s="109"/>
      <c r="S27" s="171"/>
      <c r="T27" s="95"/>
      <c r="U27" s="83"/>
      <c r="V27" s="351"/>
    </row>
    <row r="28" spans="2:22" ht="12" customHeight="1" x14ac:dyDescent="0.2">
      <c r="B28" s="352"/>
      <c r="C28" s="154"/>
      <c r="D28" s="143"/>
      <c r="E28" s="143"/>
      <c r="F28" s="175" t="str">
        <f>IF(E28="","",IF(E28=UCS!$F$5,UCS!$E$5,IF(E28=UCS!$F$6,UCS!$E$6,IF(E28=UCS!$F$7,UCS!$E$7))))</f>
        <v/>
      </c>
      <c r="G28" s="215"/>
      <c r="H28" s="212"/>
      <c r="I28" s="211"/>
      <c r="J28" s="213">
        <f>IF(OR(D28="",E28="",G28=""),0,IF(D28="RI",(G28*F28),0))</f>
        <v>0</v>
      </c>
      <c r="K28" s="214">
        <f>IF(OR(D28="",E28="",G28=""),0,IF(D28="ss",(G28*F28),0))</f>
        <v>0</v>
      </c>
      <c r="L28" s="212"/>
      <c r="M28" s="211"/>
      <c r="N28" s="212"/>
      <c r="O28" s="211"/>
      <c r="P28" s="109">
        <f t="shared" si="3"/>
        <v>0</v>
      </c>
      <c r="Q28" s="109">
        <f t="shared" si="4"/>
        <v>0</v>
      </c>
      <c r="R28" s="109">
        <f t="shared" si="5"/>
        <v>0</v>
      </c>
      <c r="S28" s="5"/>
      <c r="T28" s="95">
        <f t="shared" si="2"/>
        <v>0</v>
      </c>
      <c r="U28" s="83"/>
      <c r="V28" s="353" t="str">
        <f t="shared" ref="V28:V40" si="13">IF(AND(R28&gt;0,OR(B28="",C28="")), "Check","OK")</f>
        <v>OK</v>
      </c>
    </row>
    <row r="29" spans="2:22" ht="12" customHeight="1" x14ac:dyDescent="0.2">
      <c r="B29" s="352"/>
      <c r="C29" s="154"/>
      <c r="D29" s="143"/>
      <c r="E29" s="143"/>
      <c r="F29" s="175" t="str">
        <f>IF(E29="","",IF(E29=UCS!$F$5,UCS!$E$5,IF(E29=UCS!$F$6,UCS!$E$6,IF(E29=UCS!$F$7,UCS!$E$7))))</f>
        <v/>
      </c>
      <c r="G29" s="215"/>
      <c r="H29" s="212"/>
      <c r="I29" s="211"/>
      <c r="J29" s="213">
        <f t="shared" ref="J29:J41" si="14">IF(OR(D29="",E29="",G29=""),0,IF(D29="RI",(G29*F29),0))</f>
        <v>0</v>
      </c>
      <c r="K29" s="214">
        <f t="shared" ref="K29:K41" si="15">IF(OR(D29="",E29="",G29=""),0,IF(D29="ss",(G29*F29),0))</f>
        <v>0</v>
      </c>
      <c r="L29" s="212"/>
      <c r="M29" s="211"/>
      <c r="N29" s="212"/>
      <c r="O29" s="211"/>
      <c r="P29" s="109">
        <f t="shared" si="3"/>
        <v>0</v>
      </c>
      <c r="Q29" s="109">
        <f t="shared" si="4"/>
        <v>0</v>
      </c>
      <c r="R29" s="109">
        <f t="shared" si="5"/>
        <v>0</v>
      </c>
      <c r="S29" s="5"/>
      <c r="T29" s="95">
        <f t="shared" si="2"/>
        <v>0</v>
      </c>
      <c r="U29" s="83"/>
      <c r="V29" s="353" t="str">
        <f t="shared" si="13"/>
        <v>OK</v>
      </c>
    </row>
    <row r="30" spans="2:22" ht="12" customHeight="1" x14ac:dyDescent="0.2">
      <c r="B30" s="352"/>
      <c r="C30" s="154"/>
      <c r="D30" s="143"/>
      <c r="E30" s="143"/>
      <c r="F30" s="175" t="str">
        <f>IF(E30="","",IF(E30=UCS!$F$5,UCS!$E$5,IF(E30=UCS!$F$6,UCS!$E$6,IF(E30=UCS!$F$7,UCS!$E$7))))</f>
        <v/>
      </c>
      <c r="G30" s="215"/>
      <c r="H30" s="212"/>
      <c r="I30" s="211"/>
      <c r="J30" s="213">
        <f t="shared" si="14"/>
        <v>0</v>
      </c>
      <c r="K30" s="214">
        <f t="shared" si="15"/>
        <v>0</v>
      </c>
      <c r="L30" s="212"/>
      <c r="M30" s="211"/>
      <c r="N30" s="212"/>
      <c r="O30" s="211"/>
      <c r="P30" s="109">
        <f t="shared" si="3"/>
        <v>0</v>
      </c>
      <c r="Q30" s="109">
        <f t="shared" si="4"/>
        <v>0</v>
      </c>
      <c r="R30" s="109">
        <f t="shared" si="5"/>
        <v>0</v>
      </c>
      <c r="S30" s="5"/>
      <c r="T30" s="95">
        <f t="shared" si="2"/>
        <v>0</v>
      </c>
      <c r="U30" s="83"/>
      <c r="V30" s="353" t="str">
        <f t="shared" si="13"/>
        <v>OK</v>
      </c>
    </row>
    <row r="31" spans="2:22" ht="12" customHeight="1" x14ac:dyDescent="0.2">
      <c r="B31" s="352"/>
      <c r="C31" s="165"/>
      <c r="D31" s="146"/>
      <c r="E31" s="143"/>
      <c r="F31" s="175" t="str">
        <f>IF(E31="","",IF(E31=UCS!$F$5,UCS!$E$5,IF(E31=UCS!$F$6,UCS!$E$6,IF(E31=UCS!$F$7,UCS!$E$7))))</f>
        <v/>
      </c>
      <c r="G31" s="216"/>
      <c r="H31" s="212"/>
      <c r="I31" s="211"/>
      <c r="J31" s="213">
        <f t="shared" si="14"/>
        <v>0</v>
      </c>
      <c r="K31" s="214">
        <f t="shared" si="15"/>
        <v>0</v>
      </c>
      <c r="L31" s="212"/>
      <c r="M31" s="211"/>
      <c r="N31" s="212"/>
      <c r="O31" s="211"/>
      <c r="P31" s="166">
        <f t="shared" ref="P31:P40" si="16">H31+J31+L31+N31</f>
        <v>0</v>
      </c>
      <c r="Q31" s="166">
        <f t="shared" ref="Q31:Q40" si="17">+I31+K31+M31+O31</f>
        <v>0</v>
      </c>
      <c r="R31" s="166">
        <f t="shared" ref="R31:R40" si="18">+P31+Q31</f>
        <v>0</v>
      </c>
      <c r="S31" s="167"/>
      <c r="T31" s="168">
        <f t="shared" ref="T31:T40" si="19">SUM(R31:S31)</f>
        <v>0</v>
      </c>
      <c r="U31" s="83"/>
      <c r="V31" s="353" t="str">
        <f t="shared" si="13"/>
        <v>OK</v>
      </c>
    </row>
    <row r="32" spans="2:22" ht="12" customHeight="1" x14ac:dyDescent="0.2">
      <c r="B32" s="352"/>
      <c r="C32" s="165"/>
      <c r="D32" s="146"/>
      <c r="E32" s="143"/>
      <c r="F32" s="175" t="str">
        <f>IF(E32="","",IF(E32=UCS!$F$5,UCS!$E$5,IF(E32=UCS!$F$6,UCS!$E$6,IF(E32=UCS!$F$7,UCS!$E$7))))</f>
        <v/>
      </c>
      <c r="G32" s="216"/>
      <c r="H32" s="212"/>
      <c r="I32" s="211"/>
      <c r="J32" s="213">
        <f t="shared" si="14"/>
        <v>0</v>
      </c>
      <c r="K32" s="214">
        <f t="shared" si="15"/>
        <v>0</v>
      </c>
      <c r="L32" s="212"/>
      <c r="M32" s="211"/>
      <c r="N32" s="212"/>
      <c r="O32" s="211"/>
      <c r="P32" s="166">
        <f t="shared" si="16"/>
        <v>0</v>
      </c>
      <c r="Q32" s="166">
        <f t="shared" si="17"/>
        <v>0</v>
      </c>
      <c r="R32" s="166">
        <f t="shared" si="18"/>
        <v>0</v>
      </c>
      <c r="S32" s="167"/>
      <c r="T32" s="168">
        <f t="shared" si="19"/>
        <v>0</v>
      </c>
      <c r="U32" s="83"/>
      <c r="V32" s="353" t="str">
        <f t="shared" si="13"/>
        <v>OK</v>
      </c>
    </row>
    <row r="33" spans="2:22" ht="12" customHeight="1" x14ac:dyDescent="0.2">
      <c r="B33" s="352"/>
      <c r="C33" s="165"/>
      <c r="D33" s="146"/>
      <c r="E33" s="143"/>
      <c r="F33" s="175" t="str">
        <f>IF(E33="","",IF(E33=UCS!$F$5,UCS!$E$5,IF(E33=UCS!$F$6,UCS!$E$6,IF(E33=UCS!$F$7,UCS!$E$7))))</f>
        <v/>
      </c>
      <c r="G33" s="216"/>
      <c r="H33" s="212"/>
      <c r="I33" s="211"/>
      <c r="J33" s="213">
        <f t="shared" si="14"/>
        <v>0</v>
      </c>
      <c r="K33" s="214">
        <f t="shared" si="15"/>
        <v>0</v>
      </c>
      <c r="L33" s="212"/>
      <c r="M33" s="211"/>
      <c r="N33" s="212"/>
      <c r="O33" s="211"/>
      <c r="P33" s="166">
        <f t="shared" si="16"/>
        <v>0</v>
      </c>
      <c r="Q33" s="166">
        <f t="shared" si="17"/>
        <v>0</v>
      </c>
      <c r="R33" s="166">
        <f t="shared" si="18"/>
        <v>0</v>
      </c>
      <c r="S33" s="167"/>
      <c r="T33" s="168">
        <f t="shared" si="19"/>
        <v>0</v>
      </c>
      <c r="U33" s="83"/>
      <c r="V33" s="353" t="str">
        <f t="shared" si="13"/>
        <v>OK</v>
      </c>
    </row>
    <row r="34" spans="2:22" ht="12" customHeight="1" x14ac:dyDescent="0.2">
      <c r="B34" s="352"/>
      <c r="C34" s="165"/>
      <c r="D34" s="146"/>
      <c r="E34" s="143"/>
      <c r="F34" s="175" t="str">
        <f>IF(E34="","",IF(E34=UCS!$F$5,UCS!$E$5,IF(E34=UCS!$F$6,UCS!$E$6,IF(E34=UCS!$F$7,UCS!$E$7))))</f>
        <v/>
      </c>
      <c r="G34" s="216"/>
      <c r="H34" s="212"/>
      <c r="I34" s="211"/>
      <c r="J34" s="213">
        <f t="shared" si="14"/>
        <v>0</v>
      </c>
      <c r="K34" s="214">
        <f t="shared" si="15"/>
        <v>0</v>
      </c>
      <c r="L34" s="212"/>
      <c r="M34" s="211"/>
      <c r="N34" s="212"/>
      <c r="O34" s="211"/>
      <c r="P34" s="166">
        <f t="shared" si="16"/>
        <v>0</v>
      </c>
      <c r="Q34" s="166">
        <f t="shared" si="17"/>
        <v>0</v>
      </c>
      <c r="R34" s="166">
        <f t="shared" si="18"/>
        <v>0</v>
      </c>
      <c r="S34" s="167"/>
      <c r="T34" s="168">
        <f t="shared" si="19"/>
        <v>0</v>
      </c>
      <c r="U34" s="83"/>
      <c r="V34" s="353" t="str">
        <f t="shared" si="13"/>
        <v>OK</v>
      </c>
    </row>
    <row r="35" spans="2:22" ht="12" customHeight="1" x14ac:dyDescent="0.2">
      <c r="B35" s="352"/>
      <c r="C35" s="165"/>
      <c r="D35" s="146"/>
      <c r="E35" s="143"/>
      <c r="F35" s="175" t="str">
        <f>IF(E35="","",IF(E35=UCS!$F$5,UCS!$E$5,IF(E35=UCS!$F$6,UCS!$E$6,IF(E35=UCS!$F$7,UCS!$E$7))))</f>
        <v/>
      </c>
      <c r="G35" s="216"/>
      <c r="H35" s="212"/>
      <c r="I35" s="211"/>
      <c r="J35" s="213">
        <f t="shared" si="14"/>
        <v>0</v>
      </c>
      <c r="K35" s="214">
        <f t="shared" si="15"/>
        <v>0</v>
      </c>
      <c r="L35" s="212"/>
      <c r="M35" s="211"/>
      <c r="N35" s="212"/>
      <c r="O35" s="211"/>
      <c r="P35" s="166">
        <f t="shared" si="16"/>
        <v>0</v>
      </c>
      <c r="Q35" s="166">
        <f t="shared" si="17"/>
        <v>0</v>
      </c>
      <c r="R35" s="166">
        <f t="shared" si="18"/>
        <v>0</v>
      </c>
      <c r="S35" s="167"/>
      <c r="T35" s="168">
        <f t="shared" si="19"/>
        <v>0</v>
      </c>
      <c r="U35" s="83"/>
      <c r="V35" s="353" t="str">
        <f t="shared" si="13"/>
        <v>OK</v>
      </c>
    </row>
    <row r="36" spans="2:22" ht="12" customHeight="1" x14ac:dyDescent="0.2">
      <c r="B36" s="352"/>
      <c r="C36" s="165"/>
      <c r="D36" s="146"/>
      <c r="E36" s="143"/>
      <c r="F36" s="175" t="str">
        <f>IF(E36="","",IF(E36=UCS!$F$5,UCS!$E$5,IF(E36=UCS!$F$6,UCS!$E$6,IF(E36=UCS!$F$7,UCS!$E$7))))</f>
        <v/>
      </c>
      <c r="G36" s="216"/>
      <c r="H36" s="212"/>
      <c r="I36" s="211"/>
      <c r="J36" s="213">
        <f t="shared" si="14"/>
        <v>0</v>
      </c>
      <c r="K36" s="214">
        <f t="shared" si="15"/>
        <v>0</v>
      </c>
      <c r="L36" s="212"/>
      <c r="M36" s="211"/>
      <c r="N36" s="212"/>
      <c r="O36" s="211"/>
      <c r="P36" s="166">
        <f t="shared" si="16"/>
        <v>0</v>
      </c>
      <c r="Q36" s="166">
        <f t="shared" si="17"/>
        <v>0</v>
      </c>
      <c r="R36" s="166">
        <f t="shared" si="18"/>
        <v>0</v>
      </c>
      <c r="S36" s="167"/>
      <c r="T36" s="168">
        <f t="shared" si="19"/>
        <v>0</v>
      </c>
      <c r="U36" s="83"/>
      <c r="V36" s="353" t="str">
        <f t="shared" si="13"/>
        <v>OK</v>
      </c>
    </row>
    <row r="37" spans="2:22" ht="12" customHeight="1" x14ac:dyDescent="0.2">
      <c r="B37" s="352"/>
      <c r="C37" s="165"/>
      <c r="D37" s="146"/>
      <c r="E37" s="143"/>
      <c r="F37" s="175" t="str">
        <f>IF(E37="","",IF(E37=UCS!$F$5,UCS!$E$5,IF(E37=UCS!$F$6,UCS!$E$6,IF(E37=UCS!$F$7,UCS!$E$7))))</f>
        <v/>
      </c>
      <c r="G37" s="216"/>
      <c r="H37" s="212"/>
      <c r="I37" s="211"/>
      <c r="J37" s="213">
        <f t="shared" si="14"/>
        <v>0</v>
      </c>
      <c r="K37" s="214">
        <f t="shared" si="15"/>
        <v>0</v>
      </c>
      <c r="L37" s="212"/>
      <c r="M37" s="211"/>
      <c r="N37" s="212"/>
      <c r="O37" s="211"/>
      <c r="P37" s="166">
        <f t="shared" si="16"/>
        <v>0</v>
      </c>
      <c r="Q37" s="166">
        <f t="shared" si="17"/>
        <v>0</v>
      </c>
      <c r="R37" s="166">
        <f t="shared" si="18"/>
        <v>0</v>
      </c>
      <c r="S37" s="167"/>
      <c r="T37" s="168">
        <f t="shared" si="19"/>
        <v>0</v>
      </c>
      <c r="U37" s="83"/>
      <c r="V37" s="353" t="str">
        <f t="shared" si="13"/>
        <v>OK</v>
      </c>
    </row>
    <row r="38" spans="2:22" ht="12" customHeight="1" x14ac:dyDescent="0.2">
      <c r="B38" s="352"/>
      <c r="C38" s="165"/>
      <c r="D38" s="146"/>
      <c r="E38" s="143"/>
      <c r="F38" s="175" t="str">
        <f>IF(E38="","",IF(E38=UCS!$F$5,UCS!$E$5,IF(E38=UCS!$F$6,UCS!$E$6,IF(E38=UCS!$F$7,UCS!$E$7))))</f>
        <v/>
      </c>
      <c r="G38" s="216"/>
      <c r="H38" s="212"/>
      <c r="I38" s="211"/>
      <c r="J38" s="213">
        <f t="shared" si="14"/>
        <v>0</v>
      </c>
      <c r="K38" s="214">
        <f t="shared" si="15"/>
        <v>0</v>
      </c>
      <c r="L38" s="212"/>
      <c r="M38" s="211"/>
      <c r="N38" s="212"/>
      <c r="O38" s="211"/>
      <c r="P38" s="166">
        <f t="shared" si="16"/>
        <v>0</v>
      </c>
      <c r="Q38" s="166">
        <f t="shared" si="17"/>
        <v>0</v>
      </c>
      <c r="R38" s="166">
        <f t="shared" si="18"/>
        <v>0</v>
      </c>
      <c r="S38" s="167"/>
      <c r="T38" s="168">
        <f t="shared" si="19"/>
        <v>0</v>
      </c>
      <c r="U38" s="83"/>
      <c r="V38" s="353" t="str">
        <f t="shared" si="13"/>
        <v>OK</v>
      </c>
    </row>
    <row r="39" spans="2:22" ht="12" customHeight="1" x14ac:dyDescent="0.2">
      <c r="B39" s="352"/>
      <c r="C39" s="165"/>
      <c r="D39" s="146"/>
      <c r="E39" s="143"/>
      <c r="F39" s="175" t="str">
        <f>IF(E39="","",IF(E39=UCS!$F$5,UCS!$E$5,IF(E39=UCS!$F$6,UCS!$E$6,IF(E39=UCS!$F$7,UCS!$E$7))))</f>
        <v/>
      </c>
      <c r="G39" s="216"/>
      <c r="H39" s="212"/>
      <c r="I39" s="211"/>
      <c r="J39" s="213">
        <f t="shared" si="14"/>
        <v>0</v>
      </c>
      <c r="K39" s="214">
        <f t="shared" si="15"/>
        <v>0</v>
      </c>
      <c r="L39" s="212"/>
      <c r="M39" s="211"/>
      <c r="N39" s="212"/>
      <c r="O39" s="211"/>
      <c r="P39" s="166">
        <f t="shared" si="16"/>
        <v>0</v>
      </c>
      <c r="Q39" s="166">
        <f t="shared" si="17"/>
        <v>0</v>
      </c>
      <c r="R39" s="166">
        <f t="shared" si="18"/>
        <v>0</v>
      </c>
      <c r="S39" s="167"/>
      <c r="T39" s="168">
        <f t="shared" si="19"/>
        <v>0</v>
      </c>
      <c r="U39" s="83"/>
      <c r="V39" s="353" t="str">
        <f t="shared" si="13"/>
        <v>OK</v>
      </c>
    </row>
    <row r="40" spans="2:22" ht="12" customHeight="1" x14ac:dyDescent="0.2">
      <c r="B40" s="352"/>
      <c r="C40" s="165"/>
      <c r="D40" s="146"/>
      <c r="E40" s="143"/>
      <c r="F40" s="175" t="str">
        <f>IF(E40="","",IF(E40=UCS!$F$5,UCS!$E$5,IF(E40=UCS!$F$6,UCS!$E$6,IF(E40=UCS!$F$7,UCS!$E$7))))</f>
        <v/>
      </c>
      <c r="G40" s="216"/>
      <c r="H40" s="212"/>
      <c r="I40" s="211"/>
      <c r="J40" s="213">
        <f t="shared" si="14"/>
        <v>0</v>
      </c>
      <c r="K40" s="214">
        <f t="shared" si="15"/>
        <v>0</v>
      </c>
      <c r="L40" s="212"/>
      <c r="M40" s="211"/>
      <c r="N40" s="212"/>
      <c r="O40" s="211"/>
      <c r="P40" s="166">
        <f t="shared" si="16"/>
        <v>0</v>
      </c>
      <c r="Q40" s="166">
        <f t="shared" si="17"/>
        <v>0</v>
      </c>
      <c r="R40" s="166">
        <f t="shared" si="18"/>
        <v>0</v>
      </c>
      <c r="S40" s="167"/>
      <c r="T40" s="168">
        <f t="shared" si="19"/>
        <v>0</v>
      </c>
      <c r="U40" s="83"/>
      <c r="V40" s="353" t="str">
        <f t="shared" si="13"/>
        <v>OK</v>
      </c>
    </row>
    <row r="41" spans="2:22" ht="12" customHeight="1" x14ac:dyDescent="0.2">
      <c r="B41" s="352"/>
      <c r="C41" s="165"/>
      <c r="D41" s="146"/>
      <c r="E41" s="143"/>
      <c r="F41" s="175" t="str">
        <f>IF(E41="","",IF(E41=UCS!$F$5,UCS!$E$5,IF(E41=UCS!$F$6,UCS!$E$6,IF(E41=UCS!$F$7,UCS!$E$7))))</f>
        <v/>
      </c>
      <c r="G41" s="216"/>
      <c r="H41" s="212"/>
      <c r="I41" s="211"/>
      <c r="J41" s="213">
        <f t="shared" si="14"/>
        <v>0</v>
      </c>
      <c r="K41" s="214">
        <f t="shared" si="15"/>
        <v>0</v>
      </c>
      <c r="L41" s="212"/>
      <c r="M41" s="211"/>
      <c r="N41" s="212"/>
      <c r="O41" s="211"/>
      <c r="P41" s="166"/>
      <c r="Q41" s="166"/>
      <c r="R41" s="166"/>
      <c r="S41" s="167"/>
      <c r="T41" s="168"/>
      <c r="U41" s="83"/>
      <c r="V41" s="353"/>
    </row>
    <row r="42" spans="2:22" ht="12" customHeight="1" x14ac:dyDescent="0.2">
      <c r="B42" s="350" t="s">
        <v>208</v>
      </c>
      <c r="C42" s="172"/>
      <c r="D42" s="175"/>
      <c r="E42" s="175"/>
      <c r="F42" s="175"/>
      <c r="G42" s="174"/>
      <c r="H42" s="169"/>
      <c r="I42" s="170"/>
      <c r="J42" s="169"/>
      <c r="K42" s="170"/>
      <c r="L42" s="169"/>
      <c r="M42" s="170"/>
      <c r="N42" s="169"/>
      <c r="O42" s="170"/>
      <c r="P42" s="109"/>
      <c r="Q42" s="109"/>
      <c r="R42" s="109"/>
      <c r="S42" s="171"/>
      <c r="T42" s="95"/>
      <c r="U42" s="83"/>
      <c r="V42" s="351"/>
    </row>
    <row r="43" spans="2:22" ht="12" customHeight="1" x14ac:dyDescent="0.2">
      <c r="B43" s="352"/>
      <c r="C43" s="165"/>
      <c r="D43" s="143"/>
      <c r="E43" s="143"/>
      <c r="F43" s="175" t="str">
        <f>IF(E43="","",IF(E43=UCS!$F$5,UCS!$E$5,IF(E43=UCS!$F$6,UCS!$E$6,IF(E43=UCS!$F$7,UCS!$E$7))))</f>
        <v/>
      </c>
      <c r="G43" s="216"/>
      <c r="H43" s="212"/>
      <c r="I43" s="211"/>
      <c r="J43" s="212"/>
      <c r="K43" s="211"/>
      <c r="L43" s="213">
        <f>IF(OR(D43="",E43="",G43=""),0,IF(D43="RI",(G43*F43),0))</f>
        <v>0</v>
      </c>
      <c r="M43" s="214">
        <f>IF(OR(D43="",E43="",G43=""),0,IF(D43="SS",(G43*F43),0))</f>
        <v>0</v>
      </c>
      <c r="N43" s="212"/>
      <c r="O43" s="211"/>
      <c r="P43" s="166">
        <f t="shared" ref="P43:P56" si="20">H43+J43+L43+N43</f>
        <v>0</v>
      </c>
      <c r="Q43" s="166">
        <f t="shared" ref="Q43:Q56" si="21">+I43+K43+M43+O43</f>
        <v>0</v>
      </c>
      <c r="R43" s="166">
        <f t="shared" ref="R43:R56" si="22">+P43+Q43</f>
        <v>0</v>
      </c>
      <c r="S43" s="167"/>
      <c r="T43" s="168">
        <f t="shared" ref="T43:T56" si="23">SUM(R43:S43)</f>
        <v>0</v>
      </c>
      <c r="U43" s="83"/>
      <c r="V43" s="353" t="str">
        <f t="shared" ref="V43:V56" si="24">IF(AND(R43&gt;0,OR(B43="",C43="")), "Check","OK")</f>
        <v>OK</v>
      </c>
    </row>
    <row r="44" spans="2:22" ht="12" customHeight="1" x14ac:dyDescent="0.2">
      <c r="B44" s="352"/>
      <c r="C44" s="165"/>
      <c r="D44" s="143"/>
      <c r="E44" s="143"/>
      <c r="F44" s="175" t="str">
        <f>IF(E44="","",IF(E44=UCS!$F$5,UCS!$E$5,IF(E44=UCS!$F$6,UCS!$E$6,IF(E44=UCS!$F$7,UCS!$E$7))))</f>
        <v/>
      </c>
      <c r="G44" s="216"/>
      <c r="H44" s="212"/>
      <c r="I44" s="211"/>
      <c r="J44" s="212"/>
      <c r="K44" s="211"/>
      <c r="L44" s="213">
        <f t="shared" ref="L44:L56" si="25">IF(OR(D44="",E44="",G44=""),0,IF(D44="RI",(G44*F44),0))</f>
        <v>0</v>
      </c>
      <c r="M44" s="214">
        <f t="shared" ref="M44:M56" si="26">IF(OR(D44="",E44="",G44=""),0,IF(D44="SS",(G44*F44),0))</f>
        <v>0</v>
      </c>
      <c r="N44" s="212"/>
      <c r="O44" s="211"/>
      <c r="P44" s="166">
        <f t="shared" si="20"/>
        <v>0</v>
      </c>
      <c r="Q44" s="166">
        <f t="shared" si="21"/>
        <v>0</v>
      </c>
      <c r="R44" s="166">
        <f t="shared" si="22"/>
        <v>0</v>
      </c>
      <c r="S44" s="167"/>
      <c r="T44" s="168">
        <f t="shared" si="23"/>
        <v>0</v>
      </c>
      <c r="U44" s="83"/>
      <c r="V44" s="353" t="str">
        <f t="shared" si="24"/>
        <v>OK</v>
      </c>
    </row>
    <row r="45" spans="2:22" ht="12" customHeight="1" x14ac:dyDescent="0.2">
      <c r="B45" s="352"/>
      <c r="C45" s="165"/>
      <c r="D45" s="143"/>
      <c r="E45" s="143"/>
      <c r="F45" s="175" t="str">
        <f>IF(E45="","",IF(E45=UCS!$F$5,UCS!$E$5,IF(E45=UCS!$F$6,UCS!$E$6,IF(E45=UCS!$F$7,UCS!$E$7))))</f>
        <v/>
      </c>
      <c r="G45" s="216"/>
      <c r="H45" s="212"/>
      <c r="I45" s="211"/>
      <c r="J45" s="212"/>
      <c r="K45" s="211"/>
      <c r="L45" s="213">
        <f t="shared" si="25"/>
        <v>0</v>
      </c>
      <c r="M45" s="214">
        <f t="shared" si="26"/>
        <v>0</v>
      </c>
      <c r="N45" s="212"/>
      <c r="O45" s="211"/>
      <c r="P45" s="166">
        <f t="shared" si="20"/>
        <v>0</v>
      </c>
      <c r="Q45" s="166">
        <f t="shared" si="21"/>
        <v>0</v>
      </c>
      <c r="R45" s="166">
        <f t="shared" si="22"/>
        <v>0</v>
      </c>
      <c r="S45" s="167"/>
      <c r="T45" s="168">
        <f t="shared" si="23"/>
        <v>0</v>
      </c>
      <c r="U45" s="83"/>
      <c r="V45" s="353" t="str">
        <f t="shared" si="24"/>
        <v>OK</v>
      </c>
    </row>
    <row r="46" spans="2:22" ht="12" customHeight="1" x14ac:dyDescent="0.2">
      <c r="B46" s="352"/>
      <c r="C46" s="165"/>
      <c r="D46" s="146"/>
      <c r="E46" s="143"/>
      <c r="F46" s="175" t="str">
        <f>IF(E46="","",IF(E46=UCS!$F$5,UCS!$E$5,IF(E46=UCS!$F$6,UCS!$E$6,IF(E46=UCS!$F$7,UCS!$E$7))))</f>
        <v/>
      </c>
      <c r="G46" s="216"/>
      <c r="H46" s="212"/>
      <c r="I46" s="211"/>
      <c r="J46" s="212"/>
      <c r="K46" s="211"/>
      <c r="L46" s="213">
        <f t="shared" si="25"/>
        <v>0</v>
      </c>
      <c r="M46" s="214">
        <f t="shared" si="26"/>
        <v>0</v>
      </c>
      <c r="N46" s="212"/>
      <c r="O46" s="211"/>
      <c r="P46" s="166">
        <f t="shared" si="20"/>
        <v>0</v>
      </c>
      <c r="Q46" s="166">
        <f t="shared" si="21"/>
        <v>0</v>
      </c>
      <c r="R46" s="166">
        <f t="shared" si="22"/>
        <v>0</v>
      </c>
      <c r="S46" s="167"/>
      <c r="T46" s="168">
        <f t="shared" si="23"/>
        <v>0</v>
      </c>
      <c r="U46" s="83"/>
      <c r="V46" s="353" t="str">
        <f t="shared" si="24"/>
        <v>OK</v>
      </c>
    </row>
    <row r="47" spans="2:22" ht="12" customHeight="1" x14ac:dyDescent="0.2">
      <c r="B47" s="352"/>
      <c r="C47" s="165"/>
      <c r="D47" s="146"/>
      <c r="E47" s="143"/>
      <c r="F47" s="175" t="str">
        <f>IF(E47="","",IF(E47=UCS!$F$5,UCS!$E$5,IF(E47=UCS!$F$6,UCS!$E$6,IF(E47=UCS!$F$7,UCS!$E$7))))</f>
        <v/>
      </c>
      <c r="G47" s="216"/>
      <c r="H47" s="212"/>
      <c r="I47" s="211"/>
      <c r="J47" s="212"/>
      <c r="K47" s="211"/>
      <c r="L47" s="213">
        <f t="shared" si="25"/>
        <v>0</v>
      </c>
      <c r="M47" s="214">
        <f t="shared" si="26"/>
        <v>0</v>
      </c>
      <c r="N47" s="212"/>
      <c r="O47" s="211"/>
      <c r="P47" s="166">
        <f t="shared" si="20"/>
        <v>0</v>
      </c>
      <c r="Q47" s="166">
        <f t="shared" si="21"/>
        <v>0</v>
      </c>
      <c r="R47" s="166">
        <f t="shared" si="22"/>
        <v>0</v>
      </c>
      <c r="S47" s="167"/>
      <c r="T47" s="168">
        <f t="shared" si="23"/>
        <v>0</v>
      </c>
      <c r="U47" s="83"/>
      <c r="V47" s="353" t="str">
        <f t="shared" si="24"/>
        <v>OK</v>
      </c>
    </row>
    <row r="48" spans="2:22" ht="12" customHeight="1" x14ac:dyDescent="0.2">
      <c r="B48" s="352"/>
      <c r="C48" s="165"/>
      <c r="D48" s="146"/>
      <c r="E48" s="143"/>
      <c r="F48" s="175" t="str">
        <f>IF(E48="","",IF(E48=UCS!$F$5,UCS!$E$5,IF(E48=UCS!$F$6,UCS!$E$6,IF(E48=UCS!$F$7,UCS!$E$7))))</f>
        <v/>
      </c>
      <c r="G48" s="216"/>
      <c r="H48" s="212"/>
      <c r="I48" s="211"/>
      <c r="J48" s="212"/>
      <c r="K48" s="211"/>
      <c r="L48" s="213">
        <f t="shared" si="25"/>
        <v>0</v>
      </c>
      <c r="M48" s="214">
        <f t="shared" si="26"/>
        <v>0</v>
      </c>
      <c r="N48" s="212"/>
      <c r="O48" s="211"/>
      <c r="P48" s="166">
        <f t="shared" si="20"/>
        <v>0</v>
      </c>
      <c r="Q48" s="166">
        <f t="shared" si="21"/>
        <v>0</v>
      </c>
      <c r="R48" s="166">
        <f t="shared" si="22"/>
        <v>0</v>
      </c>
      <c r="S48" s="167"/>
      <c r="T48" s="168">
        <f t="shared" si="23"/>
        <v>0</v>
      </c>
      <c r="U48" s="83"/>
      <c r="V48" s="353" t="str">
        <f t="shared" si="24"/>
        <v>OK</v>
      </c>
    </row>
    <row r="49" spans="2:23" ht="12" customHeight="1" x14ac:dyDescent="0.2">
      <c r="B49" s="352"/>
      <c r="C49" s="165"/>
      <c r="D49" s="146"/>
      <c r="E49" s="143"/>
      <c r="F49" s="175" t="str">
        <f>IF(E49="","",IF(E49=UCS!$F$5,UCS!$E$5,IF(E49=UCS!$F$6,UCS!$E$6,IF(E49=UCS!$F$7,UCS!$E$7))))</f>
        <v/>
      </c>
      <c r="G49" s="216"/>
      <c r="H49" s="212"/>
      <c r="I49" s="211"/>
      <c r="J49" s="212"/>
      <c r="K49" s="211"/>
      <c r="L49" s="213">
        <f t="shared" si="25"/>
        <v>0</v>
      </c>
      <c r="M49" s="214">
        <f t="shared" si="26"/>
        <v>0</v>
      </c>
      <c r="N49" s="212"/>
      <c r="O49" s="211"/>
      <c r="P49" s="166">
        <f t="shared" si="20"/>
        <v>0</v>
      </c>
      <c r="Q49" s="166">
        <f t="shared" si="21"/>
        <v>0</v>
      </c>
      <c r="R49" s="166">
        <f t="shared" si="22"/>
        <v>0</v>
      </c>
      <c r="S49" s="167"/>
      <c r="T49" s="168">
        <f t="shared" si="23"/>
        <v>0</v>
      </c>
      <c r="U49" s="83"/>
      <c r="V49" s="353" t="str">
        <f t="shared" si="24"/>
        <v>OK</v>
      </c>
    </row>
    <row r="50" spans="2:23" ht="12" customHeight="1" x14ac:dyDescent="0.2">
      <c r="B50" s="352"/>
      <c r="C50" s="165"/>
      <c r="D50" s="146"/>
      <c r="E50" s="143"/>
      <c r="F50" s="175" t="str">
        <f>IF(E50="","",IF(E50=UCS!$F$5,UCS!$E$5,IF(E50=UCS!$F$6,UCS!$E$6,IF(E50=UCS!$F$7,UCS!$E$7))))</f>
        <v/>
      </c>
      <c r="G50" s="216"/>
      <c r="H50" s="212"/>
      <c r="I50" s="211"/>
      <c r="J50" s="212"/>
      <c r="K50" s="211"/>
      <c r="L50" s="213">
        <f t="shared" si="25"/>
        <v>0</v>
      </c>
      <c r="M50" s="214">
        <f t="shared" si="26"/>
        <v>0</v>
      </c>
      <c r="N50" s="212"/>
      <c r="O50" s="211"/>
      <c r="P50" s="166">
        <f t="shared" si="20"/>
        <v>0</v>
      </c>
      <c r="Q50" s="166">
        <f t="shared" si="21"/>
        <v>0</v>
      </c>
      <c r="R50" s="166">
        <f t="shared" si="22"/>
        <v>0</v>
      </c>
      <c r="S50" s="167"/>
      <c r="T50" s="168">
        <f t="shared" si="23"/>
        <v>0</v>
      </c>
      <c r="U50" s="83"/>
      <c r="V50" s="353" t="str">
        <f t="shared" si="24"/>
        <v>OK</v>
      </c>
    </row>
    <row r="51" spans="2:23" ht="12" customHeight="1" x14ac:dyDescent="0.2">
      <c r="B51" s="352"/>
      <c r="C51" s="165"/>
      <c r="D51" s="146"/>
      <c r="E51" s="143"/>
      <c r="F51" s="175" t="str">
        <f>IF(E51="","",IF(E51=UCS!$F$5,UCS!$E$5,IF(E51=UCS!$F$6,UCS!$E$6,IF(E51=UCS!$F$7,UCS!$E$7))))</f>
        <v/>
      </c>
      <c r="G51" s="216"/>
      <c r="H51" s="212"/>
      <c r="I51" s="211"/>
      <c r="J51" s="212"/>
      <c r="K51" s="211"/>
      <c r="L51" s="213">
        <f t="shared" si="25"/>
        <v>0</v>
      </c>
      <c r="M51" s="214">
        <f t="shared" si="26"/>
        <v>0</v>
      </c>
      <c r="N51" s="212"/>
      <c r="O51" s="211"/>
      <c r="P51" s="166">
        <f t="shared" si="20"/>
        <v>0</v>
      </c>
      <c r="Q51" s="166">
        <f t="shared" si="21"/>
        <v>0</v>
      </c>
      <c r="R51" s="166">
        <f t="shared" si="22"/>
        <v>0</v>
      </c>
      <c r="S51" s="167"/>
      <c r="T51" s="168">
        <f t="shared" si="23"/>
        <v>0</v>
      </c>
      <c r="U51" s="83"/>
      <c r="V51" s="353" t="str">
        <f t="shared" si="24"/>
        <v>OK</v>
      </c>
    </row>
    <row r="52" spans="2:23" ht="12" customHeight="1" x14ac:dyDescent="0.2">
      <c r="B52" s="352"/>
      <c r="C52" s="165"/>
      <c r="D52" s="146"/>
      <c r="E52" s="143"/>
      <c r="F52" s="175" t="str">
        <f>IF(E52="","",IF(E52=UCS!$F$5,UCS!$E$5,IF(E52=UCS!$F$6,UCS!$E$6,IF(E52=UCS!$F$7,UCS!$E$7))))</f>
        <v/>
      </c>
      <c r="G52" s="216"/>
      <c r="H52" s="212"/>
      <c r="I52" s="211"/>
      <c r="J52" s="212"/>
      <c r="K52" s="211"/>
      <c r="L52" s="213">
        <f t="shared" si="25"/>
        <v>0</v>
      </c>
      <c r="M52" s="214">
        <f t="shared" si="26"/>
        <v>0</v>
      </c>
      <c r="N52" s="212"/>
      <c r="O52" s="211"/>
      <c r="P52" s="166">
        <f t="shared" si="20"/>
        <v>0</v>
      </c>
      <c r="Q52" s="166">
        <f t="shared" si="21"/>
        <v>0</v>
      </c>
      <c r="R52" s="166">
        <f t="shared" si="22"/>
        <v>0</v>
      </c>
      <c r="S52" s="167"/>
      <c r="T52" s="168">
        <f t="shared" si="23"/>
        <v>0</v>
      </c>
      <c r="U52" s="83"/>
      <c r="V52" s="353" t="str">
        <f t="shared" si="24"/>
        <v>OK</v>
      </c>
    </row>
    <row r="53" spans="2:23" ht="12" customHeight="1" x14ac:dyDescent="0.2">
      <c r="B53" s="352"/>
      <c r="C53" s="165"/>
      <c r="D53" s="146"/>
      <c r="E53" s="143"/>
      <c r="F53" s="175" t="str">
        <f>IF(E53="","",IF(E53=UCS!$F$5,UCS!$E$5,IF(E53=UCS!$F$6,UCS!$E$6,IF(E53=UCS!$F$7,UCS!$E$7))))</f>
        <v/>
      </c>
      <c r="G53" s="216"/>
      <c r="H53" s="212"/>
      <c r="I53" s="211"/>
      <c r="J53" s="212"/>
      <c r="K53" s="211"/>
      <c r="L53" s="213">
        <f t="shared" si="25"/>
        <v>0</v>
      </c>
      <c r="M53" s="214">
        <f t="shared" si="26"/>
        <v>0</v>
      </c>
      <c r="N53" s="212"/>
      <c r="O53" s="211"/>
      <c r="P53" s="166">
        <f t="shared" si="20"/>
        <v>0</v>
      </c>
      <c r="Q53" s="166">
        <f t="shared" si="21"/>
        <v>0</v>
      </c>
      <c r="R53" s="166">
        <f t="shared" si="22"/>
        <v>0</v>
      </c>
      <c r="S53" s="167"/>
      <c r="T53" s="168">
        <f t="shared" si="23"/>
        <v>0</v>
      </c>
      <c r="U53" s="83"/>
      <c r="V53" s="353" t="str">
        <f t="shared" si="24"/>
        <v>OK</v>
      </c>
    </row>
    <row r="54" spans="2:23" ht="12" customHeight="1" x14ac:dyDescent="0.2">
      <c r="B54" s="352"/>
      <c r="C54" s="165"/>
      <c r="D54" s="146"/>
      <c r="E54" s="143"/>
      <c r="F54" s="175" t="str">
        <f>IF(E54="","",IF(E54=UCS!$F$5,UCS!$E$5,IF(E54=UCS!$F$6,UCS!$E$6,IF(E54=UCS!$F$7,UCS!$E$7))))</f>
        <v/>
      </c>
      <c r="G54" s="216"/>
      <c r="H54" s="212"/>
      <c r="I54" s="211"/>
      <c r="J54" s="212"/>
      <c r="K54" s="211"/>
      <c r="L54" s="213">
        <f t="shared" si="25"/>
        <v>0</v>
      </c>
      <c r="M54" s="214">
        <f t="shared" si="26"/>
        <v>0</v>
      </c>
      <c r="N54" s="212"/>
      <c r="O54" s="211"/>
      <c r="P54" s="166">
        <f t="shared" si="20"/>
        <v>0</v>
      </c>
      <c r="Q54" s="166">
        <f t="shared" si="21"/>
        <v>0</v>
      </c>
      <c r="R54" s="166">
        <f t="shared" si="22"/>
        <v>0</v>
      </c>
      <c r="S54" s="167"/>
      <c r="T54" s="168">
        <f t="shared" si="23"/>
        <v>0</v>
      </c>
      <c r="U54" s="83"/>
      <c r="V54" s="353" t="str">
        <f t="shared" si="24"/>
        <v>OK</v>
      </c>
    </row>
    <row r="55" spans="2:23" ht="12" customHeight="1" x14ac:dyDescent="0.2">
      <c r="B55" s="352"/>
      <c r="C55" s="165"/>
      <c r="D55" s="146"/>
      <c r="E55" s="143"/>
      <c r="F55" s="175" t="str">
        <f>IF(E55="","",IF(E55=UCS!$F$5,UCS!$E$5,IF(E55=UCS!$F$6,UCS!$E$6,IF(E55=UCS!$F$7,UCS!$E$7))))</f>
        <v/>
      </c>
      <c r="G55" s="216"/>
      <c r="H55" s="212"/>
      <c r="I55" s="211"/>
      <c r="J55" s="212"/>
      <c r="K55" s="211"/>
      <c r="L55" s="213">
        <f t="shared" si="25"/>
        <v>0</v>
      </c>
      <c r="M55" s="214">
        <f t="shared" si="26"/>
        <v>0</v>
      </c>
      <c r="N55" s="212"/>
      <c r="O55" s="211"/>
      <c r="P55" s="166">
        <f t="shared" si="20"/>
        <v>0</v>
      </c>
      <c r="Q55" s="166">
        <f t="shared" si="21"/>
        <v>0</v>
      </c>
      <c r="R55" s="166">
        <f t="shared" si="22"/>
        <v>0</v>
      </c>
      <c r="S55" s="167"/>
      <c r="T55" s="168">
        <f t="shared" si="23"/>
        <v>0</v>
      </c>
      <c r="U55" s="83"/>
      <c r="V55" s="353" t="str">
        <f t="shared" si="24"/>
        <v>OK</v>
      </c>
    </row>
    <row r="56" spans="2:23" ht="12" customHeight="1" x14ac:dyDescent="0.2">
      <c r="B56" s="352"/>
      <c r="C56" s="165"/>
      <c r="D56" s="146"/>
      <c r="E56" s="143"/>
      <c r="F56" s="175" t="str">
        <f>IF(E56="","",IF(E56=UCS!$F$5,UCS!$E$5,IF(E56=UCS!$F$6,UCS!$E$6,IF(E56=UCS!$F$7,UCS!$E$7))))</f>
        <v/>
      </c>
      <c r="G56" s="216"/>
      <c r="H56" s="212"/>
      <c r="I56" s="211"/>
      <c r="J56" s="212"/>
      <c r="K56" s="211"/>
      <c r="L56" s="213">
        <f t="shared" si="25"/>
        <v>0</v>
      </c>
      <c r="M56" s="214">
        <f t="shared" si="26"/>
        <v>0</v>
      </c>
      <c r="N56" s="212"/>
      <c r="O56" s="211"/>
      <c r="P56" s="166">
        <f t="shared" si="20"/>
        <v>0</v>
      </c>
      <c r="Q56" s="166">
        <f t="shared" si="21"/>
        <v>0</v>
      </c>
      <c r="R56" s="166">
        <f t="shared" si="22"/>
        <v>0</v>
      </c>
      <c r="S56" s="167"/>
      <c r="T56" s="168">
        <f t="shared" si="23"/>
        <v>0</v>
      </c>
      <c r="U56" s="83"/>
      <c r="V56" s="353" t="str">
        <f t="shared" si="24"/>
        <v>OK</v>
      </c>
    </row>
    <row r="57" spans="2:23" ht="12" customHeight="1" x14ac:dyDescent="0.2">
      <c r="B57" s="350" t="s">
        <v>160</v>
      </c>
      <c r="C57" s="172"/>
      <c r="D57" s="175"/>
      <c r="E57" s="175"/>
      <c r="F57" s="175"/>
      <c r="G57" s="174"/>
      <c r="H57" s="169"/>
      <c r="I57" s="170"/>
      <c r="J57" s="169"/>
      <c r="K57" s="170"/>
      <c r="L57" s="169"/>
      <c r="M57" s="170"/>
      <c r="N57" s="169"/>
      <c r="O57" s="170"/>
      <c r="P57" s="109"/>
      <c r="Q57" s="109"/>
      <c r="R57" s="109"/>
      <c r="S57" s="171"/>
      <c r="T57" s="95"/>
      <c r="U57" s="83"/>
      <c r="V57" s="351"/>
      <c r="W57" s="410" t="s">
        <v>314</v>
      </c>
    </row>
    <row r="58" spans="2:23" ht="12" customHeight="1" x14ac:dyDescent="0.2">
      <c r="B58" s="352"/>
      <c r="C58" s="165"/>
      <c r="D58" s="146"/>
      <c r="E58" s="143"/>
      <c r="F58" s="175" t="str">
        <f>IF(E58="","",IF(E58=UCS!$F$5,UCS!$E$5,IF(E58=UCS!$F$6,UCS!$E$6,IF(E58=UCS!$F$7,UCS!$E$7,IF(E58=UCS!$F$8,UCS!$E$8,IF(E58=UCS!$F$9,UCS!$E$9,IF(E58=UCS!$F$10,UCS!$E$10,IF(E58=UCS!$F$11,UCS!$E$11,IF(E58=UCS!$F$12,UCS!$E$12,IF(E58=UCS!$F$13,UCS!$E$13))))))))))</f>
        <v/>
      </c>
      <c r="G58" s="216"/>
      <c r="H58" s="212"/>
      <c r="I58" s="211"/>
      <c r="J58" s="212"/>
      <c r="K58" s="211"/>
      <c r="L58" s="212"/>
      <c r="M58" s="211"/>
      <c r="N58" s="213">
        <f>IF(OR(D58="",E58="",G58=""),0,IF(D58="RI",(G58*F58),0))</f>
        <v>0</v>
      </c>
      <c r="O58" s="214">
        <f>IF(OR(D58="",E58="",G58=""),0,IF(D58="SS",(G58*F58),0))</f>
        <v>0</v>
      </c>
      <c r="P58" s="166">
        <f t="shared" ref="P58:P70" si="27">H58+J58+L58+N58</f>
        <v>0</v>
      </c>
      <c r="Q58" s="166">
        <f t="shared" ref="Q58:Q70" si="28">+I58+K58+M58+O58</f>
        <v>0</v>
      </c>
      <c r="R58" s="166">
        <f t="shared" ref="R58:R70" si="29">+P58+Q58</f>
        <v>0</v>
      </c>
      <c r="S58" s="167"/>
      <c r="T58" s="168">
        <f t="shared" ref="T58:T70" si="30">SUM(R58:S58)</f>
        <v>0</v>
      </c>
      <c r="U58" s="83"/>
      <c r="V58" s="353" t="str">
        <f t="shared" ref="V58:V70" si="31">IF(AND(R58&gt;0,OR(B58="",C58="")), "Check","OK")</f>
        <v>OK</v>
      </c>
      <c r="W58" s="353" t="str">
        <f>IF(E58="","",IF(AND(A_OdR!$D$7=Elenco!$E$28,OR(E58=UCS!$F$8,E58=UCS!$F$9,E58=UCS!$F$10)),"OK",IF(AND(A_OdR!$D$7=Elenco!$E$29,OR(E58=UCS!$F$11,E58=UCS!$F$12,E58=UCS!$F$13)),"OK",IF(AND(A_OdR!$D$7=Elenco!$E$30,OR(E58=UCS!$F$5,E58=UCS!$F$6,E58=UCS!$F$7)),"OK","Check"))))</f>
        <v/>
      </c>
    </row>
    <row r="59" spans="2:23" ht="12" customHeight="1" x14ac:dyDescent="0.2">
      <c r="B59" s="352"/>
      <c r="C59" s="165"/>
      <c r="D59" s="146"/>
      <c r="E59" s="143"/>
      <c r="F59" s="175" t="str">
        <f>IF(E59="","",IF(E59=UCS!$F$5,UCS!$E$5,IF(E59=UCS!$F$6,UCS!$E$6,IF(E59=UCS!$F$7,UCS!$E$7,IF(E59=UCS!$F$8,UCS!$E$8,IF(E59=UCS!$F$9,UCS!$E$9,IF(E59=UCS!$F$10,UCS!$E$10,IF(E59=UCS!$F$11,UCS!$E$11,IF(E59=UCS!$F$12,UCS!$E$12,IF(E59=UCS!$F$13,UCS!$E$13))))))))))</f>
        <v/>
      </c>
      <c r="G59" s="216"/>
      <c r="H59" s="212"/>
      <c r="I59" s="211"/>
      <c r="J59" s="212"/>
      <c r="K59" s="211"/>
      <c r="L59" s="212"/>
      <c r="M59" s="211"/>
      <c r="N59" s="213">
        <f t="shared" ref="N59:N71" si="32">IF(OR(D59="",E59="",G59=""),0,IF(D59="RI",(G59*F59),0))</f>
        <v>0</v>
      </c>
      <c r="O59" s="214">
        <f t="shared" ref="O59:O71" si="33">IF(OR(D59="",E59="",G59=""),0,IF(D59="SS",(G59*F59),0))</f>
        <v>0</v>
      </c>
      <c r="P59" s="166">
        <f t="shared" si="27"/>
        <v>0</v>
      </c>
      <c r="Q59" s="166">
        <f t="shared" si="28"/>
        <v>0</v>
      </c>
      <c r="R59" s="166">
        <f t="shared" si="29"/>
        <v>0</v>
      </c>
      <c r="S59" s="167"/>
      <c r="T59" s="168">
        <f t="shared" si="30"/>
        <v>0</v>
      </c>
      <c r="U59" s="83"/>
      <c r="V59" s="353" t="str">
        <f t="shared" si="31"/>
        <v>OK</v>
      </c>
      <c r="W59" s="353" t="str">
        <f>IF(E59="","",IF(AND(A_OdR!$D$7=Elenco!$E$28,OR(E59=UCS!$F$8,E59=UCS!$F$9,E59=UCS!$F$10)),"OK",IF(AND(A_OdR!$D$7=Elenco!$E$29,OR(E59=UCS!$F$11,E59=UCS!$F$12,E59=UCS!$F$13)),"OK",IF(AND(A_OdR!$D$7=Elenco!$E$30,OR(E59=UCS!$F$5,E59=UCS!$F$6,E59=UCS!$F$7)),"OK","Check"))))</f>
        <v/>
      </c>
    </row>
    <row r="60" spans="2:23" ht="12" customHeight="1" x14ac:dyDescent="0.2">
      <c r="B60" s="352"/>
      <c r="C60" s="165"/>
      <c r="D60" s="146"/>
      <c r="E60" s="143"/>
      <c r="F60" s="175" t="str">
        <f>IF(E60="","",IF(E60=UCS!$F$5,UCS!$E$5,IF(E60=UCS!$F$6,UCS!$E$6,IF(E60=UCS!$F$7,UCS!$E$7,IF(E60=UCS!$F$8,UCS!$E$8,IF(E60=UCS!$F$9,UCS!$E$9,IF(E60=UCS!$F$10,UCS!$E$10,IF(E60=UCS!$F$11,UCS!$E$11,IF(E60=UCS!$F$12,UCS!$E$12,IF(E60=UCS!$F$13,UCS!$E$13))))))))))</f>
        <v/>
      </c>
      <c r="G60" s="216"/>
      <c r="H60" s="212"/>
      <c r="I60" s="211"/>
      <c r="J60" s="212"/>
      <c r="K60" s="211"/>
      <c r="L60" s="212"/>
      <c r="M60" s="211"/>
      <c r="N60" s="213">
        <f t="shared" si="32"/>
        <v>0</v>
      </c>
      <c r="O60" s="214">
        <f t="shared" si="33"/>
        <v>0</v>
      </c>
      <c r="P60" s="166">
        <f t="shared" si="27"/>
        <v>0</v>
      </c>
      <c r="Q60" s="166">
        <f t="shared" si="28"/>
        <v>0</v>
      </c>
      <c r="R60" s="166">
        <f t="shared" si="29"/>
        <v>0</v>
      </c>
      <c r="S60" s="167"/>
      <c r="T60" s="168">
        <f t="shared" si="30"/>
        <v>0</v>
      </c>
      <c r="U60" s="83"/>
      <c r="V60" s="353" t="str">
        <f t="shared" si="31"/>
        <v>OK</v>
      </c>
      <c r="W60" s="353" t="str">
        <f>IF(E60="","",IF(AND(A_OdR!$D$7=Elenco!$E$28,OR(E60=UCS!$F$8,E60=UCS!$F$9,E60=UCS!$F$10)),"OK",IF(AND(A_OdR!$D$7=Elenco!$E$29,OR(E60=UCS!$F$11,E60=UCS!$F$12,E60=UCS!$F$13)),"OK",IF(AND(A_OdR!$D$7=Elenco!$E$30,OR(E60=UCS!$F$5,E60=UCS!$F$6,E60=UCS!$F$7)),"OK","Check"))))</f>
        <v/>
      </c>
    </row>
    <row r="61" spans="2:23" ht="12" customHeight="1" x14ac:dyDescent="0.2">
      <c r="B61" s="352"/>
      <c r="C61" s="165"/>
      <c r="D61" s="146"/>
      <c r="E61" s="143"/>
      <c r="F61" s="175" t="str">
        <f>IF(E61="","",IF(E61=UCS!$F$5,UCS!$E$5,IF(E61=UCS!$F$6,UCS!$E$6,IF(E61=UCS!$F$7,UCS!$E$7,IF(E61=UCS!$F$8,UCS!$E$8,IF(E61=UCS!$F$9,UCS!$E$9,IF(E61=UCS!$F$10,UCS!$E$10,IF(E61=UCS!$F$11,UCS!$E$11,IF(E61=UCS!$F$12,UCS!$E$12,IF(E61=UCS!$F$13,UCS!$E$13))))))))))</f>
        <v/>
      </c>
      <c r="G61" s="216"/>
      <c r="H61" s="212"/>
      <c r="I61" s="211"/>
      <c r="J61" s="212"/>
      <c r="K61" s="211"/>
      <c r="L61" s="212"/>
      <c r="M61" s="211"/>
      <c r="N61" s="213">
        <f t="shared" si="32"/>
        <v>0</v>
      </c>
      <c r="O61" s="214">
        <f t="shared" si="33"/>
        <v>0</v>
      </c>
      <c r="P61" s="166">
        <f t="shared" si="27"/>
        <v>0</v>
      </c>
      <c r="Q61" s="166">
        <f t="shared" si="28"/>
        <v>0</v>
      </c>
      <c r="R61" s="166">
        <f t="shared" si="29"/>
        <v>0</v>
      </c>
      <c r="S61" s="167"/>
      <c r="T61" s="168">
        <f t="shared" si="30"/>
        <v>0</v>
      </c>
      <c r="U61" s="83"/>
      <c r="V61" s="353" t="str">
        <f t="shared" si="31"/>
        <v>OK</v>
      </c>
      <c r="W61" s="353" t="str">
        <f>IF(E61="","",IF(AND(A_OdR!$D$7=Elenco!$E$28,OR(E61=UCS!$F$8,E61=UCS!$F$9,E61=UCS!$F$10)),"OK",IF(AND(A_OdR!$D$7=Elenco!$E$29,OR(E61=UCS!$F$11,E61=UCS!$F$12,E61=UCS!$F$13)),"OK",IF(AND(A_OdR!$D$7=Elenco!$E$30,OR(E61=UCS!$F$5,E61=UCS!$F$6,E61=UCS!$F$7)),"OK","Check"))))</f>
        <v/>
      </c>
    </row>
    <row r="62" spans="2:23" ht="12" customHeight="1" x14ac:dyDescent="0.2">
      <c r="B62" s="352"/>
      <c r="C62" s="165"/>
      <c r="D62" s="146"/>
      <c r="E62" s="143"/>
      <c r="F62" s="175" t="str">
        <f>IF(E62="","",IF(E62=UCS!$F$5,UCS!$E$5,IF(E62=UCS!$F$6,UCS!$E$6,IF(E62=UCS!$F$7,UCS!$E$7,IF(E62=UCS!$F$8,UCS!$E$8,IF(E62=UCS!$F$9,UCS!$E$9,IF(E62=UCS!$F$10,UCS!$E$10,IF(E62=UCS!$F$11,UCS!$E$11,IF(E62=UCS!$F$12,UCS!$E$12,IF(E62=UCS!$F$13,UCS!$E$13))))))))))</f>
        <v/>
      </c>
      <c r="G62" s="216"/>
      <c r="H62" s="212"/>
      <c r="I62" s="211"/>
      <c r="J62" s="212"/>
      <c r="K62" s="211"/>
      <c r="L62" s="212"/>
      <c r="M62" s="211"/>
      <c r="N62" s="213">
        <f t="shared" si="32"/>
        <v>0</v>
      </c>
      <c r="O62" s="214">
        <f t="shared" si="33"/>
        <v>0</v>
      </c>
      <c r="P62" s="166">
        <f t="shared" si="27"/>
        <v>0</v>
      </c>
      <c r="Q62" s="166">
        <f t="shared" si="28"/>
        <v>0</v>
      </c>
      <c r="R62" s="166">
        <f t="shared" si="29"/>
        <v>0</v>
      </c>
      <c r="S62" s="167"/>
      <c r="T62" s="168">
        <f t="shared" si="30"/>
        <v>0</v>
      </c>
      <c r="U62" s="83"/>
      <c r="V62" s="353" t="str">
        <f t="shared" si="31"/>
        <v>OK</v>
      </c>
      <c r="W62" s="353" t="str">
        <f>IF(E62="","",IF(AND(A_OdR!$D$7=Elenco!$E$28,OR(E62=UCS!$F$8,E62=UCS!$F$9,E62=UCS!$F$10)),"OK",IF(AND(A_OdR!$D$7=Elenco!$E$29,OR(E62=UCS!$F$11,E62=UCS!$F$12,E62=UCS!$F$13)),"OK",IF(AND(A_OdR!$D$7=Elenco!$E$30,OR(E62=UCS!$F$5,E62=UCS!$F$6,E62=UCS!$F$7)),"OK","Check"))))</f>
        <v/>
      </c>
    </row>
    <row r="63" spans="2:23" ht="12" customHeight="1" x14ac:dyDescent="0.2">
      <c r="B63" s="352"/>
      <c r="C63" s="165"/>
      <c r="D63" s="146"/>
      <c r="E63" s="143"/>
      <c r="F63" s="175" t="str">
        <f>IF(E63="","",IF(E63=UCS!$F$5,UCS!$E$5,IF(E63=UCS!$F$6,UCS!$E$6,IF(E63=UCS!$F$7,UCS!$E$7,IF(E63=UCS!$F$8,UCS!$E$8,IF(E63=UCS!$F$9,UCS!$E$9,IF(E63=UCS!$F$10,UCS!$E$10,IF(E63=UCS!$F$11,UCS!$E$11,IF(E63=UCS!$F$12,UCS!$E$12,IF(E63=UCS!$F$13,UCS!$E$13))))))))))</f>
        <v/>
      </c>
      <c r="G63" s="216"/>
      <c r="H63" s="212"/>
      <c r="I63" s="211"/>
      <c r="J63" s="212"/>
      <c r="K63" s="211"/>
      <c r="L63" s="212"/>
      <c r="M63" s="211"/>
      <c r="N63" s="213">
        <f t="shared" si="32"/>
        <v>0</v>
      </c>
      <c r="O63" s="214">
        <f t="shared" si="33"/>
        <v>0</v>
      </c>
      <c r="P63" s="166">
        <f t="shared" si="27"/>
        <v>0</v>
      </c>
      <c r="Q63" s="166">
        <f t="shared" si="28"/>
        <v>0</v>
      </c>
      <c r="R63" s="166">
        <f t="shared" si="29"/>
        <v>0</v>
      </c>
      <c r="S63" s="167"/>
      <c r="T63" s="168">
        <f t="shared" si="30"/>
        <v>0</v>
      </c>
      <c r="U63" s="83"/>
      <c r="V63" s="353" t="str">
        <f t="shared" si="31"/>
        <v>OK</v>
      </c>
      <c r="W63" s="353" t="str">
        <f>IF(E63="","",IF(AND(A_OdR!$D$7=Elenco!$E$28,OR(E63=UCS!$F$8,E63=UCS!$F$9,E63=UCS!$F$10)),"OK",IF(AND(A_OdR!$D$7=Elenco!$E$29,OR(E63=UCS!$F$11,E63=UCS!$F$12,E63=UCS!$F$13)),"OK",IF(AND(A_OdR!$D$7=Elenco!$E$30,OR(E63=UCS!$F$5,E63=UCS!$F$6,E63=UCS!$F$7)),"OK","Check"))))</f>
        <v/>
      </c>
    </row>
    <row r="64" spans="2:23" ht="12" customHeight="1" x14ac:dyDescent="0.2">
      <c r="B64" s="352"/>
      <c r="C64" s="165"/>
      <c r="D64" s="146"/>
      <c r="E64" s="143"/>
      <c r="F64" s="175" t="str">
        <f>IF(E64="","",IF(E64=UCS!$F$5,UCS!$E$5,IF(E64=UCS!$F$6,UCS!$E$6,IF(E64=UCS!$F$7,UCS!$E$7,IF(E64=UCS!$F$8,UCS!$E$8,IF(E64=UCS!$F$9,UCS!$E$9,IF(E64=UCS!$F$10,UCS!$E$10,IF(E64=UCS!$F$11,UCS!$E$11,IF(E64=UCS!$F$12,UCS!$E$12,IF(E64=UCS!$F$13,UCS!$E$13))))))))))</f>
        <v/>
      </c>
      <c r="G64" s="216"/>
      <c r="H64" s="212"/>
      <c r="I64" s="211"/>
      <c r="J64" s="212"/>
      <c r="K64" s="211"/>
      <c r="L64" s="212"/>
      <c r="M64" s="211"/>
      <c r="N64" s="213">
        <f t="shared" si="32"/>
        <v>0</v>
      </c>
      <c r="O64" s="214">
        <f t="shared" si="33"/>
        <v>0</v>
      </c>
      <c r="P64" s="166">
        <f t="shared" si="27"/>
        <v>0</v>
      </c>
      <c r="Q64" s="166">
        <f t="shared" si="28"/>
        <v>0</v>
      </c>
      <c r="R64" s="166">
        <f t="shared" si="29"/>
        <v>0</v>
      </c>
      <c r="S64" s="167"/>
      <c r="T64" s="168">
        <f t="shared" si="30"/>
        <v>0</v>
      </c>
      <c r="U64" s="83"/>
      <c r="V64" s="353" t="str">
        <f t="shared" si="31"/>
        <v>OK</v>
      </c>
      <c r="W64" s="353" t="str">
        <f>IF(E64="","",IF(AND(A_OdR!$D$7=Elenco!$E$28,OR(E64=UCS!$F$8,E64=UCS!$F$9,E64=UCS!$F$10)),"OK",IF(AND(A_OdR!$D$7=Elenco!$E$29,OR(E64=UCS!$F$11,E64=UCS!$F$12,E64=UCS!$F$13)),"OK",IF(AND(A_OdR!$D$7=Elenco!$E$30,OR(E64=UCS!$F$5,E64=UCS!$F$6,E64=UCS!$F$7)),"OK","Check"))))</f>
        <v/>
      </c>
    </row>
    <row r="65" spans="2:23" ht="12" customHeight="1" x14ac:dyDescent="0.2">
      <c r="B65" s="352"/>
      <c r="C65" s="165"/>
      <c r="D65" s="146"/>
      <c r="E65" s="143"/>
      <c r="F65" s="175" t="str">
        <f>IF(E65="","",IF(E65=UCS!$F$5,UCS!$E$5,IF(E65=UCS!$F$6,UCS!$E$6,IF(E65=UCS!$F$7,UCS!$E$7,IF(E65=UCS!$F$8,UCS!$E$8,IF(E65=UCS!$F$9,UCS!$E$9,IF(E65=UCS!$F$10,UCS!$E$10,IF(E65=UCS!$F$11,UCS!$E$11,IF(E65=UCS!$F$12,UCS!$E$12,IF(E65=UCS!$F$13,UCS!$E$13))))))))))</f>
        <v/>
      </c>
      <c r="G65" s="216"/>
      <c r="H65" s="212"/>
      <c r="I65" s="211"/>
      <c r="J65" s="212"/>
      <c r="K65" s="211"/>
      <c r="L65" s="212"/>
      <c r="M65" s="211"/>
      <c r="N65" s="213">
        <f t="shared" si="32"/>
        <v>0</v>
      </c>
      <c r="O65" s="214">
        <f t="shared" si="33"/>
        <v>0</v>
      </c>
      <c r="P65" s="166">
        <f t="shared" si="27"/>
        <v>0</v>
      </c>
      <c r="Q65" s="166">
        <f t="shared" si="28"/>
        <v>0</v>
      </c>
      <c r="R65" s="166">
        <f t="shared" si="29"/>
        <v>0</v>
      </c>
      <c r="S65" s="167"/>
      <c r="T65" s="168">
        <f t="shared" si="30"/>
        <v>0</v>
      </c>
      <c r="U65" s="83"/>
      <c r="V65" s="353" t="str">
        <f t="shared" si="31"/>
        <v>OK</v>
      </c>
      <c r="W65" s="353" t="str">
        <f>IF(E65="","",IF(AND(A_OdR!$D$7=Elenco!$E$28,OR(E65=UCS!$F$8,E65=UCS!$F$9,E65=UCS!$F$10)),"OK",IF(AND(A_OdR!$D$7=Elenco!$E$29,OR(E65=UCS!$F$11,E65=UCS!$F$12,E65=UCS!$F$13)),"OK",IF(AND(A_OdR!$D$7=Elenco!$E$30,OR(E65=UCS!$F$5,E65=UCS!$F$6,E65=UCS!$F$7)),"OK","Check"))))</f>
        <v/>
      </c>
    </row>
    <row r="66" spans="2:23" ht="12" customHeight="1" x14ac:dyDescent="0.2">
      <c r="B66" s="352"/>
      <c r="C66" s="165"/>
      <c r="D66" s="146"/>
      <c r="E66" s="143"/>
      <c r="F66" s="175" t="str">
        <f>IF(E66="","",IF(E66=UCS!$F$5,UCS!$E$5,IF(E66=UCS!$F$6,UCS!$E$6,IF(E66=UCS!$F$7,UCS!$E$7,IF(E66=UCS!$F$8,UCS!$E$8,IF(E66=UCS!$F$9,UCS!$E$9,IF(E66=UCS!$F$10,UCS!$E$10,IF(E66=UCS!$F$11,UCS!$E$11,IF(E66=UCS!$F$12,UCS!$E$12,IF(E66=UCS!$F$13,UCS!$E$13))))))))))</f>
        <v/>
      </c>
      <c r="G66" s="216"/>
      <c r="H66" s="212"/>
      <c r="I66" s="211"/>
      <c r="J66" s="212"/>
      <c r="K66" s="211"/>
      <c r="L66" s="212"/>
      <c r="M66" s="211"/>
      <c r="N66" s="213">
        <f t="shared" si="32"/>
        <v>0</v>
      </c>
      <c r="O66" s="214">
        <f t="shared" si="33"/>
        <v>0</v>
      </c>
      <c r="P66" s="166">
        <f t="shared" si="27"/>
        <v>0</v>
      </c>
      <c r="Q66" s="166">
        <f t="shared" si="28"/>
        <v>0</v>
      </c>
      <c r="R66" s="166">
        <f t="shared" si="29"/>
        <v>0</v>
      </c>
      <c r="S66" s="167"/>
      <c r="T66" s="168">
        <f t="shared" si="30"/>
        <v>0</v>
      </c>
      <c r="U66" s="83"/>
      <c r="V66" s="353" t="str">
        <f t="shared" si="31"/>
        <v>OK</v>
      </c>
      <c r="W66" s="353" t="str">
        <f>IF(E66="","",IF(AND(A_OdR!$D$7=Elenco!$E$28,OR(E66=UCS!$F$8,E66=UCS!$F$9,E66=UCS!$F$10)),"OK",IF(AND(A_OdR!$D$7=Elenco!$E$29,OR(E66=UCS!$F$11,E66=UCS!$F$12,E66=UCS!$F$13)),"OK",IF(AND(A_OdR!$D$7=Elenco!$E$30,OR(E66=UCS!$F$5,E66=UCS!$F$6,E66=UCS!$F$7)),"OK","Check"))))</f>
        <v/>
      </c>
    </row>
    <row r="67" spans="2:23" ht="12" customHeight="1" x14ac:dyDescent="0.2">
      <c r="B67" s="352"/>
      <c r="C67" s="165"/>
      <c r="D67" s="146"/>
      <c r="E67" s="143"/>
      <c r="F67" s="175" t="str">
        <f>IF(E67="","",IF(E67=UCS!$F$5,UCS!$E$5,IF(E67=UCS!$F$6,UCS!$E$6,IF(E67=UCS!$F$7,UCS!$E$7,IF(E67=UCS!$F$8,UCS!$E$8,IF(E67=UCS!$F$9,UCS!$E$9,IF(E67=UCS!$F$10,UCS!$E$10,IF(E67=UCS!$F$11,UCS!$E$11,IF(E67=UCS!$F$12,UCS!$E$12,IF(E67=UCS!$F$13,UCS!$E$13))))))))))</f>
        <v/>
      </c>
      <c r="G67" s="216"/>
      <c r="H67" s="212"/>
      <c r="I67" s="211"/>
      <c r="J67" s="212"/>
      <c r="K67" s="211"/>
      <c r="L67" s="212"/>
      <c r="M67" s="211"/>
      <c r="N67" s="213">
        <f t="shared" si="32"/>
        <v>0</v>
      </c>
      <c r="O67" s="214">
        <f t="shared" si="33"/>
        <v>0</v>
      </c>
      <c r="P67" s="166">
        <f t="shared" si="27"/>
        <v>0</v>
      </c>
      <c r="Q67" s="166">
        <f t="shared" si="28"/>
        <v>0</v>
      </c>
      <c r="R67" s="166">
        <f t="shared" si="29"/>
        <v>0</v>
      </c>
      <c r="S67" s="167"/>
      <c r="T67" s="168">
        <f t="shared" si="30"/>
        <v>0</v>
      </c>
      <c r="U67" s="83"/>
      <c r="V67" s="353" t="str">
        <f t="shared" si="31"/>
        <v>OK</v>
      </c>
      <c r="W67" s="353" t="str">
        <f>IF(E67="","",IF(AND(A_OdR!$D$7=Elenco!$E$28,OR(E67=UCS!$F$8,E67=UCS!$F$9,E67=UCS!$F$10)),"OK",IF(AND(A_OdR!$D$7=Elenco!$E$29,OR(E67=UCS!$F$11,E67=UCS!$F$12,E67=UCS!$F$13)),"OK",IF(AND(A_OdR!$D$7=Elenco!$E$30,OR(E67=UCS!$F$5,E67=UCS!$F$6,E67=UCS!$F$7)),"OK","Check"))))</f>
        <v/>
      </c>
    </row>
    <row r="68" spans="2:23" ht="12" customHeight="1" x14ac:dyDescent="0.2">
      <c r="B68" s="352"/>
      <c r="C68" s="165"/>
      <c r="D68" s="146"/>
      <c r="E68" s="143"/>
      <c r="F68" s="175" t="str">
        <f>IF(E68="","",IF(E68=UCS!$F$5,UCS!$E$5,IF(E68=UCS!$F$6,UCS!$E$6,IF(E68=UCS!$F$7,UCS!$E$7,IF(E68=UCS!$F$8,UCS!$E$8,IF(E68=UCS!$F$9,UCS!$E$9,IF(E68=UCS!$F$10,UCS!$E$10,IF(E68=UCS!$F$11,UCS!$E$11,IF(E68=UCS!$F$12,UCS!$E$12,IF(E68=UCS!$F$13,UCS!$E$13))))))))))</f>
        <v/>
      </c>
      <c r="G68" s="216"/>
      <c r="H68" s="212"/>
      <c r="I68" s="211"/>
      <c r="J68" s="212"/>
      <c r="K68" s="211"/>
      <c r="L68" s="212"/>
      <c r="M68" s="211"/>
      <c r="N68" s="213">
        <f t="shared" si="32"/>
        <v>0</v>
      </c>
      <c r="O68" s="214">
        <f t="shared" si="33"/>
        <v>0</v>
      </c>
      <c r="P68" s="166">
        <f t="shared" si="27"/>
        <v>0</v>
      </c>
      <c r="Q68" s="166">
        <f t="shared" si="28"/>
        <v>0</v>
      </c>
      <c r="R68" s="166">
        <f t="shared" si="29"/>
        <v>0</v>
      </c>
      <c r="S68" s="167"/>
      <c r="T68" s="168">
        <f t="shared" si="30"/>
        <v>0</v>
      </c>
      <c r="U68" s="83"/>
      <c r="V68" s="353" t="str">
        <f t="shared" si="31"/>
        <v>OK</v>
      </c>
      <c r="W68" s="353" t="str">
        <f>IF(E68="","",IF(AND(A_OdR!$D$7=Elenco!$E$28,OR(E68=UCS!$F$8,E68=UCS!$F$9,E68=UCS!$F$10)),"OK",IF(AND(A_OdR!$D$7=Elenco!$E$29,OR(E68=UCS!$F$11,E68=UCS!$F$12,E68=UCS!$F$13)),"OK",IF(AND(A_OdR!$D$7=Elenco!$E$30,OR(E68=UCS!$F$5,E68=UCS!$F$6,E68=UCS!$F$7)),"OK","Check"))))</f>
        <v/>
      </c>
    </row>
    <row r="69" spans="2:23" ht="12" customHeight="1" x14ac:dyDescent="0.2">
      <c r="B69" s="352"/>
      <c r="C69" s="165"/>
      <c r="D69" s="146"/>
      <c r="E69" s="143"/>
      <c r="F69" s="175" t="str">
        <f>IF(E69="","",IF(E69=UCS!$F$5,UCS!$E$5,IF(E69=UCS!$F$6,UCS!$E$6,IF(E69=UCS!$F$7,UCS!$E$7,IF(E69=UCS!$F$8,UCS!$E$8,IF(E69=UCS!$F$9,UCS!$E$9,IF(E69=UCS!$F$10,UCS!$E$10,IF(E69=UCS!$F$11,UCS!$E$11,IF(E69=UCS!$F$12,UCS!$E$12,IF(E69=UCS!$F$13,UCS!$E$13))))))))))</f>
        <v/>
      </c>
      <c r="G69" s="216"/>
      <c r="H69" s="212"/>
      <c r="I69" s="211"/>
      <c r="J69" s="212"/>
      <c r="K69" s="211"/>
      <c r="L69" s="212"/>
      <c r="M69" s="211"/>
      <c r="N69" s="213">
        <f t="shared" si="32"/>
        <v>0</v>
      </c>
      <c r="O69" s="214">
        <f t="shared" si="33"/>
        <v>0</v>
      </c>
      <c r="P69" s="166">
        <f t="shared" si="27"/>
        <v>0</v>
      </c>
      <c r="Q69" s="166">
        <f t="shared" si="28"/>
        <v>0</v>
      </c>
      <c r="R69" s="166">
        <f t="shared" si="29"/>
        <v>0</v>
      </c>
      <c r="S69" s="167"/>
      <c r="T69" s="168">
        <f t="shared" si="30"/>
        <v>0</v>
      </c>
      <c r="U69" s="83"/>
      <c r="V69" s="353" t="str">
        <f t="shared" si="31"/>
        <v>OK</v>
      </c>
      <c r="W69" s="353" t="str">
        <f>IF(E69="","",IF(AND(A_OdR!$D$7=Elenco!$E$28,OR(E69=UCS!$F$8,E69=UCS!$F$9,E69=UCS!$F$10)),"OK",IF(AND(A_OdR!$D$7=Elenco!$E$29,OR(E69=UCS!$F$11,E69=UCS!$F$12,E69=UCS!$F$13)),"OK",IF(AND(A_OdR!$D$7=Elenco!$E$30,OR(E69=UCS!$F$5,E69=UCS!$F$6,E69=UCS!$F$7)),"OK","Check"))))</f>
        <v/>
      </c>
    </row>
    <row r="70" spans="2:23" ht="12" customHeight="1" x14ac:dyDescent="0.2">
      <c r="B70" s="352"/>
      <c r="C70" s="165"/>
      <c r="D70" s="146"/>
      <c r="E70" s="143"/>
      <c r="F70" s="175" t="str">
        <f>IF(E70="","",IF(E70=UCS!$F$5,UCS!$E$5,IF(E70=UCS!$F$6,UCS!$E$6,IF(E70=UCS!$F$7,UCS!$E$7,IF(E70=UCS!$F$8,UCS!$E$8,IF(E70=UCS!$F$9,UCS!$E$9,IF(E70=UCS!$F$10,UCS!$E$10,IF(E70=UCS!$F$11,UCS!$E$11,IF(E70=UCS!$F$12,UCS!$E$12,IF(E70=UCS!$F$13,UCS!$E$13))))))))))</f>
        <v/>
      </c>
      <c r="G70" s="216"/>
      <c r="H70" s="212"/>
      <c r="I70" s="211"/>
      <c r="J70" s="212"/>
      <c r="K70" s="211"/>
      <c r="L70" s="212"/>
      <c r="M70" s="211"/>
      <c r="N70" s="213">
        <f t="shared" si="32"/>
        <v>0</v>
      </c>
      <c r="O70" s="214">
        <f t="shared" si="33"/>
        <v>0</v>
      </c>
      <c r="P70" s="166">
        <f t="shared" si="27"/>
        <v>0</v>
      </c>
      <c r="Q70" s="166">
        <f t="shared" si="28"/>
        <v>0</v>
      </c>
      <c r="R70" s="166">
        <f t="shared" si="29"/>
        <v>0</v>
      </c>
      <c r="S70" s="167"/>
      <c r="T70" s="168">
        <f t="shared" si="30"/>
        <v>0</v>
      </c>
      <c r="U70" s="83"/>
      <c r="V70" s="353" t="str">
        <f t="shared" si="31"/>
        <v>OK</v>
      </c>
      <c r="W70" s="353" t="str">
        <f>IF(E70="","",IF(AND(A_OdR!$D$7=Elenco!$E$28,OR(E70=UCS!$F$8,E70=UCS!$F$9,E70=UCS!$F$10)),"OK",IF(AND(A_OdR!$D$7=Elenco!$E$29,OR(E70=UCS!$F$11,E70=UCS!$F$12,E70=UCS!$F$13)),"OK",IF(AND(A_OdR!$D$7=Elenco!$E$30,OR(E70=UCS!$F$5,E70=UCS!$F$6,E70=UCS!$F$7)),"OK","Check"))))</f>
        <v/>
      </c>
    </row>
    <row r="71" spans="2:23" ht="12" customHeight="1" thickBot="1" x14ac:dyDescent="0.25">
      <c r="B71" s="352"/>
      <c r="C71" s="155"/>
      <c r="D71" s="148"/>
      <c r="E71" s="148"/>
      <c r="F71" s="176" t="str">
        <f>IF(E71="","",IF(E71=UCS!$F$5,UCS!$E$5,IF(E71=UCS!$F$6,UCS!$E$6,IF(E71=UCS!$F$7,UCS!$E$7,IF(E71=UCS!$F$8,UCS!$E$8,IF(E71=UCS!$F$9,UCS!$E$9,IF(E71=UCS!$F$10,UCS!$E$10,IF(E71=UCS!$F$11,UCS!$E$11,IF(E71=UCS!$F$12,UCS!$E$12,IF(E71=UCS!$F$13,UCS!$E$13))))))))))</f>
        <v/>
      </c>
      <c r="G71" s="217"/>
      <c r="H71" s="212"/>
      <c r="I71" s="211"/>
      <c r="J71" s="212"/>
      <c r="K71" s="211"/>
      <c r="L71" s="212"/>
      <c r="M71" s="211"/>
      <c r="N71" s="213">
        <f t="shared" si="32"/>
        <v>0</v>
      </c>
      <c r="O71" s="214">
        <f t="shared" si="33"/>
        <v>0</v>
      </c>
      <c r="P71" s="110">
        <f t="shared" si="3"/>
        <v>0</v>
      </c>
      <c r="Q71" s="110">
        <f t="shared" si="4"/>
        <v>0</v>
      </c>
      <c r="R71" s="110">
        <f t="shared" si="5"/>
        <v>0</v>
      </c>
      <c r="S71" s="6"/>
      <c r="T71" s="94">
        <f t="shared" si="2"/>
        <v>0</v>
      </c>
      <c r="U71" s="83"/>
      <c r="V71" s="353" t="str">
        <f>IF(AND(R71&gt;0,OR(B71="",C71="")), "Check","OK")</f>
        <v>OK</v>
      </c>
      <c r="W71" s="353" t="str">
        <f>IF(E71="","",IF(AND(A_OdR!$D$7=Elenco!$E$28,OR(E71=UCS!$F$8,E71=UCS!$F$9,E71=UCS!$F$10)),"OK",IF(AND(A_OdR!$D$7=Elenco!$E$29,OR(E71=UCS!$F$11,E71=UCS!$F$12,E71=UCS!$F$13)),"OK",IF(AND(A_OdR!$D$7=Elenco!$E$30,OR(E71=UCS!$F$5,E71=UCS!$F$6,E71=UCS!$F$7)),"OK","Check"))))</f>
        <v/>
      </c>
    </row>
    <row r="72" spans="2:23" ht="12" thickBot="1" x14ac:dyDescent="0.25">
      <c r="B72" s="348" t="s">
        <v>177</v>
      </c>
      <c r="C72" s="536"/>
      <c r="D72" s="537"/>
      <c r="E72" s="537"/>
      <c r="F72" s="537"/>
      <c r="G72" s="538"/>
      <c r="H72" s="157">
        <f t="shared" ref="H72:N72" si="34">SUM(H73:H84)</f>
        <v>0</v>
      </c>
      <c r="I72" s="160">
        <f t="shared" ref="I72" si="35">SUM(I73:I84)</f>
        <v>0</v>
      </c>
      <c r="J72" s="157">
        <f t="shared" si="34"/>
        <v>0</v>
      </c>
      <c r="K72" s="160">
        <f t="shared" ref="K72" si="36">SUM(K73:K84)</f>
        <v>0</v>
      </c>
      <c r="L72" s="157">
        <f t="shared" ref="L72:M72" si="37">SUM(L73:L84)</f>
        <v>0</v>
      </c>
      <c r="M72" s="160">
        <f t="shared" si="37"/>
        <v>0</v>
      </c>
      <c r="N72" s="157">
        <f t="shared" si="34"/>
        <v>0</v>
      </c>
      <c r="O72" s="160">
        <f t="shared" ref="O72" si="38">SUM(O73:O84)</f>
        <v>0</v>
      </c>
      <c r="P72" s="91">
        <f>SUM(P73:P84)</f>
        <v>0</v>
      </c>
      <c r="Q72" s="91">
        <f>SUM(Q73:Q84)</f>
        <v>0</v>
      </c>
      <c r="R72" s="91">
        <f>SUM(R73:R84)</f>
        <v>0</v>
      </c>
      <c r="S72" s="92">
        <f>SUM(S73:S84)</f>
        <v>0</v>
      </c>
      <c r="T72" s="93">
        <f t="shared" ref="T72:T84" si="39">SUM(R72:S72)</f>
        <v>0</v>
      </c>
      <c r="U72" s="83"/>
      <c r="V72" s="353"/>
    </row>
    <row r="73" spans="2:23" ht="12" customHeight="1" x14ac:dyDescent="0.2">
      <c r="B73" s="352"/>
      <c r="C73" s="539"/>
      <c r="D73" s="540"/>
      <c r="E73" s="540"/>
      <c r="F73" s="540"/>
      <c r="G73" s="541"/>
      <c r="H73" s="152"/>
      <c r="I73" s="153"/>
      <c r="J73" s="152"/>
      <c r="K73" s="153"/>
      <c r="L73" s="152"/>
      <c r="M73" s="153"/>
      <c r="N73" s="152"/>
      <c r="O73" s="153"/>
      <c r="P73" s="109">
        <f t="shared" ref="P73:P84" si="40">H73+J73+L73+N73</f>
        <v>0</v>
      </c>
      <c r="Q73" s="109">
        <f t="shared" ref="Q73:Q84" si="41">+I73+K73+M73+O73</f>
        <v>0</v>
      </c>
      <c r="R73" s="109">
        <f t="shared" ref="R73:R84" si="42">+P73+Q73</f>
        <v>0</v>
      </c>
      <c r="S73" s="5"/>
      <c r="T73" s="95">
        <f t="shared" si="39"/>
        <v>0</v>
      </c>
      <c r="U73" s="83"/>
      <c r="V73" s="353" t="str">
        <f t="shared" ref="V73:V84" si="43">IF(AND(R73&gt;0,OR(B73="",C73="")), "Check","OK")</f>
        <v>OK</v>
      </c>
    </row>
    <row r="74" spans="2:23" ht="12" customHeight="1" x14ac:dyDescent="0.2">
      <c r="B74" s="352"/>
      <c r="C74" s="539"/>
      <c r="D74" s="540"/>
      <c r="E74" s="540"/>
      <c r="F74" s="540"/>
      <c r="G74" s="541"/>
      <c r="H74" s="152"/>
      <c r="I74" s="153"/>
      <c r="J74" s="152"/>
      <c r="K74" s="153"/>
      <c r="L74" s="152"/>
      <c r="M74" s="153"/>
      <c r="N74" s="152"/>
      <c r="O74" s="153"/>
      <c r="P74" s="109">
        <f t="shared" si="40"/>
        <v>0</v>
      </c>
      <c r="Q74" s="109">
        <f t="shared" si="41"/>
        <v>0</v>
      </c>
      <c r="R74" s="109">
        <f t="shared" si="42"/>
        <v>0</v>
      </c>
      <c r="S74" s="5"/>
      <c r="T74" s="95">
        <f t="shared" si="39"/>
        <v>0</v>
      </c>
      <c r="U74" s="83"/>
      <c r="V74" s="353" t="str">
        <f t="shared" si="43"/>
        <v>OK</v>
      </c>
    </row>
    <row r="75" spans="2:23" ht="12" customHeight="1" x14ac:dyDescent="0.2">
      <c r="B75" s="352"/>
      <c r="C75" s="539"/>
      <c r="D75" s="540"/>
      <c r="E75" s="540"/>
      <c r="F75" s="540"/>
      <c r="G75" s="541"/>
      <c r="H75" s="152"/>
      <c r="I75" s="153"/>
      <c r="J75" s="152"/>
      <c r="K75" s="153"/>
      <c r="L75" s="152"/>
      <c r="M75" s="153"/>
      <c r="N75" s="152"/>
      <c r="O75" s="153"/>
      <c r="P75" s="109">
        <f t="shared" si="40"/>
        <v>0</v>
      </c>
      <c r="Q75" s="109">
        <f t="shared" si="41"/>
        <v>0</v>
      </c>
      <c r="R75" s="109">
        <f t="shared" si="42"/>
        <v>0</v>
      </c>
      <c r="S75" s="5"/>
      <c r="T75" s="95">
        <f t="shared" si="39"/>
        <v>0</v>
      </c>
      <c r="U75" s="83"/>
      <c r="V75" s="353" t="str">
        <f t="shared" si="43"/>
        <v>OK</v>
      </c>
    </row>
    <row r="76" spans="2:23" ht="12" customHeight="1" x14ac:dyDescent="0.2">
      <c r="B76" s="352"/>
      <c r="C76" s="539"/>
      <c r="D76" s="540"/>
      <c r="E76" s="540"/>
      <c r="F76" s="540"/>
      <c r="G76" s="541"/>
      <c r="H76" s="107"/>
      <c r="I76" s="108"/>
      <c r="J76" s="107"/>
      <c r="K76" s="108"/>
      <c r="L76" s="107"/>
      <c r="M76" s="108"/>
      <c r="N76" s="107"/>
      <c r="O76" s="108"/>
      <c r="P76" s="109">
        <f t="shared" si="40"/>
        <v>0</v>
      </c>
      <c r="Q76" s="109">
        <f t="shared" si="41"/>
        <v>0</v>
      </c>
      <c r="R76" s="109">
        <f t="shared" si="42"/>
        <v>0</v>
      </c>
      <c r="S76" s="5"/>
      <c r="T76" s="95">
        <f t="shared" si="39"/>
        <v>0</v>
      </c>
      <c r="U76" s="83"/>
      <c r="V76" s="353" t="str">
        <f t="shared" si="43"/>
        <v>OK</v>
      </c>
    </row>
    <row r="77" spans="2:23" ht="12" customHeight="1" x14ac:dyDescent="0.2">
      <c r="B77" s="352"/>
      <c r="C77" s="539"/>
      <c r="D77" s="540"/>
      <c r="E77" s="540"/>
      <c r="F77" s="540"/>
      <c r="G77" s="541"/>
      <c r="H77" s="107"/>
      <c r="I77" s="108"/>
      <c r="J77" s="107"/>
      <c r="K77" s="108"/>
      <c r="L77" s="107"/>
      <c r="M77" s="108"/>
      <c r="N77" s="107"/>
      <c r="O77" s="108"/>
      <c r="P77" s="109">
        <f t="shared" si="40"/>
        <v>0</v>
      </c>
      <c r="Q77" s="109">
        <f t="shared" si="41"/>
        <v>0</v>
      </c>
      <c r="R77" s="109">
        <f t="shared" si="42"/>
        <v>0</v>
      </c>
      <c r="S77" s="5"/>
      <c r="T77" s="95">
        <f t="shared" si="39"/>
        <v>0</v>
      </c>
      <c r="U77" s="83"/>
      <c r="V77" s="353" t="str">
        <f t="shared" si="43"/>
        <v>OK</v>
      </c>
    </row>
    <row r="78" spans="2:23" ht="12" customHeight="1" x14ac:dyDescent="0.2">
      <c r="B78" s="352"/>
      <c r="C78" s="539"/>
      <c r="D78" s="540"/>
      <c r="E78" s="540"/>
      <c r="F78" s="540"/>
      <c r="G78" s="541"/>
      <c r="H78" s="107"/>
      <c r="I78" s="108"/>
      <c r="J78" s="107"/>
      <c r="K78" s="108"/>
      <c r="L78" s="107"/>
      <c r="M78" s="108"/>
      <c r="N78" s="107"/>
      <c r="O78" s="108"/>
      <c r="P78" s="109">
        <f t="shared" si="40"/>
        <v>0</v>
      </c>
      <c r="Q78" s="109">
        <f t="shared" si="41"/>
        <v>0</v>
      </c>
      <c r="R78" s="109">
        <f t="shared" si="42"/>
        <v>0</v>
      </c>
      <c r="S78" s="5"/>
      <c r="T78" s="95">
        <f t="shared" si="39"/>
        <v>0</v>
      </c>
      <c r="U78" s="83"/>
      <c r="V78" s="353" t="str">
        <f t="shared" si="43"/>
        <v>OK</v>
      </c>
    </row>
    <row r="79" spans="2:23" ht="12" customHeight="1" x14ac:dyDescent="0.2">
      <c r="B79" s="352"/>
      <c r="C79" s="539"/>
      <c r="D79" s="540"/>
      <c r="E79" s="540"/>
      <c r="F79" s="540"/>
      <c r="G79" s="541"/>
      <c r="H79" s="107"/>
      <c r="I79" s="108"/>
      <c r="J79" s="107"/>
      <c r="K79" s="108"/>
      <c r="L79" s="107"/>
      <c r="M79" s="108"/>
      <c r="N79" s="107"/>
      <c r="O79" s="108"/>
      <c r="P79" s="109">
        <f t="shared" si="40"/>
        <v>0</v>
      </c>
      <c r="Q79" s="109">
        <f t="shared" si="41"/>
        <v>0</v>
      </c>
      <c r="R79" s="109">
        <f t="shared" si="42"/>
        <v>0</v>
      </c>
      <c r="S79" s="5"/>
      <c r="T79" s="95">
        <f t="shared" si="39"/>
        <v>0</v>
      </c>
      <c r="U79" s="83"/>
      <c r="V79" s="353" t="str">
        <f t="shared" si="43"/>
        <v>OK</v>
      </c>
    </row>
    <row r="80" spans="2:23" ht="12" customHeight="1" x14ac:dyDescent="0.2">
      <c r="B80" s="352"/>
      <c r="C80" s="539"/>
      <c r="D80" s="540"/>
      <c r="E80" s="540"/>
      <c r="F80" s="540"/>
      <c r="G80" s="541"/>
      <c r="H80" s="107"/>
      <c r="I80" s="108"/>
      <c r="J80" s="107"/>
      <c r="K80" s="108"/>
      <c r="L80" s="107"/>
      <c r="M80" s="108"/>
      <c r="N80" s="107"/>
      <c r="O80" s="108"/>
      <c r="P80" s="109">
        <f t="shared" si="40"/>
        <v>0</v>
      </c>
      <c r="Q80" s="109">
        <f t="shared" si="41"/>
        <v>0</v>
      </c>
      <c r="R80" s="109">
        <f t="shared" si="42"/>
        <v>0</v>
      </c>
      <c r="S80" s="5"/>
      <c r="T80" s="95">
        <f t="shared" si="39"/>
        <v>0</v>
      </c>
      <c r="U80" s="83"/>
      <c r="V80" s="353" t="str">
        <f t="shared" si="43"/>
        <v>OK</v>
      </c>
    </row>
    <row r="81" spans="2:23" ht="12" customHeight="1" x14ac:dyDescent="0.2">
      <c r="B81" s="352"/>
      <c r="C81" s="539"/>
      <c r="D81" s="540"/>
      <c r="E81" s="540"/>
      <c r="F81" s="540"/>
      <c r="G81" s="541"/>
      <c r="H81" s="107"/>
      <c r="I81" s="108"/>
      <c r="J81" s="107"/>
      <c r="K81" s="108"/>
      <c r="L81" s="107"/>
      <c r="M81" s="108"/>
      <c r="N81" s="107"/>
      <c r="O81" s="108"/>
      <c r="P81" s="109">
        <f t="shared" si="40"/>
        <v>0</v>
      </c>
      <c r="Q81" s="109">
        <f t="shared" si="41"/>
        <v>0</v>
      </c>
      <c r="R81" s="109">
        <f t="shared" si="42"/>
        <v>0</v>
      </c>
      <c r="S81" s="5"/>
      <c r="T81" s="95">
        <f t="shared" si="39"/>
        <v>0</v>
      </c>
      <c r="U81" s="83"/>
      <c r="V81" s="353" t="str">
        <f t="shared" si="43"/>
        <v>OK</v>
      </c>
    </row>
    <row r="82" spans="2:23" ht="12" customHeight="1" x14ac:dyDescent="0.2">
      <c r="B82" s="352"/>
      <c r="C82" s="539"/>
      <c r="D82" s="540"/>
      <c r="E82" s="540"/>
      <c r="F82" s="540"/>
      <c r="G82" s="541"/>
      <c r="H82" s="107"/>
      <c r="I82" s="108"/>
      <c r="J82" s="107"/>
      <c r="K82" s="108"/>
      <c r="L82" s="107"/>
      <c r="M82" s="108"/>
      <c r="N82" s="107"/>
      <c r="O82" s="108"/>
      <c r="P82" s="109">
        <f t="shared" si="40"/>
        <v>0</v>
      </c>
      <c r="Q82" s="109">
        <f t="shared" si="41"/>
        <v>0</v>
      </c>
      <c r="R82" s="109">
        <f t="shared" si="42"/>
        <v>0</v>
      </c>
      <c r="S82" s="5"/>
      <c r="T82" s="95">
        <f t="shared" si="39"/>
        <v>0</v>
      </c>
      <c r="U82" s="83"/>
      <c r="V82" s="353" t="str">
        <f t="shared" si="43"/>
        <v>OK</v>
      </c>
    </row>
    <row r="83" spans="2:23" ht="12" customHeight="1" x14ac:dyDescent="0.2">
      <c r="B83" s="352"/>
      <c r="C83" s="539"/>
      <c r="D83" s="540"/>
      <c r="E83" s="540"/>
      <c r="F83" s="540"/>
      <c r="G83" s="541"/>
      <c r="H83" s="107"/>
      <c r="I83" s="108"/>
      <c r="J83" s="107"/>
      <c r="K83" s="108"/>
      <c r="L83" s="107"/>
      <c r="M83" s="108"/>
      <c r="N83" s="107"/>
      <c r="O83" s="108"/>
      <c r="P83" s="109">
        <f t="shared" si="40"/>
        <v>0</v>
      </c>
      <c r="Q83" s="109">
        <f t="shared" si="41"/>
        <v>0</v>
      </c>
      <c r="R83" s="109">
        <f t="shared" si="42"/>
        <v>0</v>
      </c>
      <c r="S83" s="5"/>
      <c r="T83" s="95">
        <f t="shared" si="39"/>
        <v>0</v>
      </c>
      <c r="U83" s="83"/>
      <c r="V83" s="353" t="str">
        <f t="shared" si="43"/>
        <v>OK</v>
      </c>
    </row>
    <row r="84" spans="2:23" ht="12" customHeight="1" thickBot="1" x14ac:dyDescent="0.25">
      <c r="B84" s="354"/>
      <c r="C84" s="539"/>
      <c r="D84" s="540"/>
      <c r="E84" s="540"/>
      <c r="F84" s="540"/>
      <c r="G84" s="541"/>
      <c r="H84" s="107"/>
      <c r="I84" s="108"/>
      <c r="J84" s="107"/>
      <c r="K84" s="108"/>
      <c r="L84" s="107"/>
      <c r="M84" s="108"/>
      <c r="N84" s="107"/>
      <c r="O84" s="108"/>
      <c r="P84" s="110">
        <f t="shared" si="40"/>
        <v>0</v>
      </c>
      <c r="Q84" s="110">
        <f t="shared" si="41"/>
        <v>0</v>
      </c>
      <c r="R84" s="110">
        <f t="shared" si="42"/>
        <v>0</v>
      </c>
      <c r="S84" s="6"/>
      <c r="T84" s="94">
        <f t="shared" si="39"/>
        <v>0</v>
      </c>
      <c r="U84" s="83"/>
      <c r="V84" s="353" t="str">
        <f t="shared" si="43"/>
        <v>OK</v>
      </c>
    </row>
    <row r="85" spans="2:23" ht="27.75" customHeight="1" thickBot="1" x14ac:dyDescent="0.25">
      <c r="B85" s="348" t="s">
        <v>176</v>
      </c>
      <c r="C85" s="536"/>
      <c r="D85" s="537"/>
      <c r="E85" s="537"/>
      <c r="F85" s="537"/>
      <c r="G85" s="538"/>
      <c r="H85" s="157">
        <f t="shared" ref="H85:N85" si="44">SUM(H86:H94)</f>
        <v>0</v>
      </c>
      <c r="I85" s="160">
        <f t="shared" ref="I85" si="45">SUM(I86:I94)</f>
        <v>0</v>
      </c>
      <c r="J85" s="157">
        <f t="shared" si="44"/>
        <v>0</v>
      </c>
      <c r="K85" s="160">
        <f t="shared" ref="K85" si="46">SUM(K86:K94)</f>
        <v>0</v>
      </c>
      <c r="L85" s="157">
        <f t="shared" ref="L85:M85" si="47">SUM(L86:L94)</f>
        <v>0</v>
      </c>
      <c r="M85" s="160">
        <f t="shared" si="47"/>
        <v>0</v>
      </c>
      <c r="N85" s="157">
        <f t="shared" si="44"/>
        <v>0</v>
      </c>
      <c r="O85" s="160">
        <f t="shared" ref="O85" si="48">SUM(O86:O94)</f>
        <v>0</v>
      </c>
      <c r="P85" s="91">
        <f>SUM(P86:P94)</f>
        <v>0</v>
      </c>
      <c r="Q85" s="91">
        <f>SUM(Q86:Q94)</f>
        <v>0</v>
      </c>
      <c r="R85" s="91">
        <f>SUM(R86:R94)</f>
        <v>0</v>
      </c>
      <c r="S85" s="92">
        <f>SUM(S86:S94)</f>
        <v>0</v>
      </c>
      <c r="T85" s="93">
        <f t="shared" ref="T85:T92" si="49">SUM(R85:S85)</f>
        <v>0</v>
      </c>
      <c r="U85" s="90"/>
      <c r="V85" s="349"/>
      <c r="W85" s="53"/>
    </row>
    <row r="86" spans="2:23" x14ac:dyDescent="0.2">
      <c r="B86" s="355"/>
      <c r="C86" s="542"/>
      <c r="D86" s="543"/>
      <c r="E86" s="543"/>
      <c r="F86" s="543"/>
      <c r="G86" s="544"/>
      <c r="H86" s="107"/>
      <c r="I86" s="108"/>
      <c r="J86" s="107"/>
      <c r="K86" s="108"/>
      <c r="L86" s="107"/>
      <c r="M86" s="108"/>
      <c r="N86" s="107"/>
      <c r="O86" s="108"/>
      <c r="P86" s="111">
        <f t="shared" ref="P86:P94" si="50">H86+J86+L86+N86</f>
        <v>0</v>
      </c>
      <c r="Q86" s="111">
        <f t="shared" ref="Q86:Q94" si="51">+I86+K86+M86+O86</f>
        <v>0</v>
      </c>
      <c r="R86" s="111">
        <f t="shared" ref="R86:R94" si="52">+P86+Q86</f>
        <v>0</v>
      </c>
      <c r="S86" s="7"/>
      <c r="T86" s="96">
        <f t="shared" si="49"/>
        <v>0</v>
      </c>
      <c r="U86" s="83"/>
      <c r="V86" s="353" t="str">
        <f t="shared" ref="V86:V94" si="53">IF(AND(R86&gt;0,OR(B86="",C86="")), "Check","OK")</f>
        <v>OK</v>
      </c>
    </row>
    <row r="87" spans="2:23" x14ac:dyDescent="0.2">
      <c r="B87" s="356"/>
      <c r="C87" s="545"/>
      <c r="D87" s="546"/>
      <c r="E87" s="546"/>
      <c r="F87" s="546"/>
      <c r="G87" s="547"/>
      <c r="H87" s="107"/>
      <c r="I87" s="108"/>
      <c r="J87" s="107"/>
      <c r="K87" s="108"/>
      <c r="L87" s="107"/>
      <c r="M87" s="108"/>
      <c r="N87" s="107"/>
      <c r="O87" s="108"/>
      <c r="P87" s="112">
        <f t="shared" si="50"/>
        <v>0</v>
      </c>
      <c r="Q87" s="112">
        <f t="shared" si="51"/>
        <v>0</v>
      </c>
      <c r="R87" s="112">
        <f t="shared" si="52"/>
        <v>0</v>
      </c>
      <c r="S87" s="47"/>
      <c r="T87" s="97">
        <f t="shared" si="49"/>
        <v>0</v>
      </c>
      <c r="U87" s="83"/>
      <c r="V87" s="353" t="str">
        <f t="shared" si="53"/>
        <v>OK</v>
      </c>
    </row>
    <row r="88" spans="2:23" x14ac:dyDescent="0.2">
      <c r="B88" s="356"/>
      <c r="C88" s="545"/>
      <c r="D88" s="546"/>
      <c r="E88" s="546"/>
      <c r="F88" s="546"/>
      <c r="G88" s="547"/>
      <c r="H88" s="107"/>
      <c r="I88" s="108"/>
      <c r="J88" s="107"/>
      <c r="K88" s="108"/>
      <c r="L88" s="107"/>
      <c r="M88" s="108"/>
      <c r="N88" s="107"/>
      <c r="O88" s="108"/>
      <c r="P88" s="112">
        <f t="shared" si="50"/>
        <v>0</v>
      </c>
      <c r="Q88" s="112">
        <f t="shared" si="51"/>
        <v>0</v>
      </c>
      <c r="R88" s="112">
        <f t="shared" si="52"/>
        <v>0</v>
      </c>
      <c r="S88" s="47"/>
      <c r="T88" s="97">
        <f t="shared" si="49"/>
        <v>0</v>
      </c>
      <c r="U88" s="83"/>
      <c r="V88" s="353" t="str">
        <f t="shared" si="53"/>
        <v>OK</v>
      </c>
    </row>
    <row r="89" spans="2:23" x14ac:dyDescent="0.2">
      <c r="B89" s="356"/>
      <c r="C89" s="545"/>
      <c r="D89" s="546"/>
      <c r="E89" s="546"/>
      <c r="F89" s="546"/>
      <c r="G89" s="547"/>
      <c r="H89" s="107"/>
      <c r="I89" s="108"/>
      <c r="J89" s="107"/>
      <c r="K89" s="108"/>
      <c r="L89" s="107"/>
      <c r="M89" s="108"/>
      <c r="N89" s="107"/>
      <c r="O89" s="108"/>
      <c r="P89" s="112">
        <f t="shared" si="50"/>
        <v>0</v>
      </c>
      <c r="Q89" s="112">
        <f t="shared" si="51"/>
        <v>0</v>
      </c>
      <c r="R89" s="112">
        <f t="shared" si="52"/>
        <v>0</v>
      </c>
      <c r="S89" s="47"/>
      <c r="T89" s="97">
        <f t="shared" si="49"/>
        <v>0</v>
      </c>
      <c r="U89" s="83"/>
      <c r="V89" s="353" t="str">
        <f t="shared" si="53"/>
        <v>OK</v>
      </c>
    </row>
    <row r="90" spans="2:23" x14ac:dyDescent="0.2">
      <c r="B90" s="356"/>
      <c r="C90" s="545"/>
      <c r="D90" s="546"/>
      <c r="E90" s="546"/>
      <c r="F90" s="546"/>
      <c r="G90" s="547"/>
      <c r="H90" s="107"/>
      <c r="I90" s="108"/>
      <c r="J90" s="107"/>
      <c r="K90" s="108"/>
      <c r="L90" s="107"/>
      <c r="M90" s="108"/>
      <c r="N90" s="107"/>
      <c r="O90" s="108"/>
      <c r="P90" s="112">
        <f t="shared" si="50"/>
        <v>0</v>
      </c>
      <c r="Q90" s="112">
        <f t="shared" si="51"/>
        <v>0</v>
      </c>
      <c r="R90" s="112">
        <f t="shared" si="52"/>
        <v>0</v>
      </c>
      <c r="S90" s="47"/>
      <c r="T90" s="97">
        <f t="shared" si="49"/>
        <v>0</v>
      </c>
      <c r="U90" s="83"/>
      <c r="V90" s="353" t="str">
        <f t="shared" si="53"/>
        <v>OK</v>
      </c>
    </row>
    <row r="91" spans="2:23" x14ac:dyDescent="0.2">
      <c r="B91" s="356"/>
      <c r="C91" s="545"/>
      <c r="D91" s="546"/>
      <c r="E91" s="546"/>
      <c r="F91" s="546"/>
      <c r="G91" s="547"/>
      <c r="H91" s="107"/>
      <c r="I91" s="108"/>
      <c r="J91" s="107"/>
      <c r="K91" s="108"/>
      <c r="L91" s="107"/>
      <c r="M91" s="108"/>
      <c r="N91" s="107"/>
      <c r="O91" s="108"/>
      <c r="P91" s="112">
        <f t="shared" si="50"/>
        <v>0</v>
      </c>
      <c r="Q91" s="112">
        <f t="shared" si="51"/>
        <v>0</v>
      </c>
      <c r="R91" s="112">
        <f t="shared" si="52"/>
        <v>0</v>
      </c>
      <c r="S91" s="47"/>
      <c r="T91" s="97">
        <f t="shared" si="49"/>
        <v>0</v>
      </c>
      <c r="U91" s="83"/>
      <c r="V91" s="353" t="str">
        <f t="shared" si="53"/>
        <v>OK</v>
      </c>
    </row>
    <row r="92" spans="2:23" x14ac:dyDescent="0.2">
      <c r="B92" s="356"/>
      <c r="C92" s="545"/>
      <c r="D92" s="546"/>
      <c r="E92" s="546"/>
      <c r="F92" s="546"/>
      <c r="G92" s="547"/>
      <c r="H92" s="107"/>
      <c r="I92" s="108"/>
      <c r="J92" s="107"/>
      <c r="K92" s="108"/>
      <c r="L92" s="107"/>
      <c r="M92" s="108"/>
      <c r="N92" s="107"/>
      <c r="O92" s="108"/>
      <c r="P92" s="112">
        <f t="shared" si="50"/>
        <v>0</v>
      </c>
      <c r="Q92" s="112">
        <f t="shared" si="51"/>
        <v>0</v>
      </c>
      <c r="R92" s="112">
        <f t="shared" si="52"/>
        <v>0</v>
      </c>
      <c r="S92" s="47"/>
      <c r="T92" s="97">
        <f t="shared" si="49"/>
        <v>0</v>
      </c>
      <c r="U92" s="83"/>
      <c r="V92" s="353" t="str">
        <f t="shared" si="53"/>
        <v>OK</v>
      </c>
    </row>
    <row r="93" spans="2:23" x14ac:dyDescent="0.2">
      <c r="B93" s="352"/>
      <c r="C93" s="539"/>
      <c r="D93" s="540"/>
      <c r="E93" s="540"/>
      <c r="F93" s="540"/>
      <c r="G93" s="541"/>
      <c r="H93" s="107"/>
      <c r="I93" s="108"/>
      <c r="J93" s="107"/>
      <c r="K93" s="108"/>
      <c r="L93" s="107"/>
      <c r="M93" s="108"/>
      <c r="N93" s="107"/>
      <c r="O93" s="108"/>
      <c r="P93" s="109">
        <f t="shared" si="50"/>
        <v>0</v>
      </c>
      <c r="Q93" s="109">
        <f t="shared" si="51"/>
        <v>0</v>
      </c>
      <c r="R93" s="109">
        <f t="shared" si="52"/>
        <v>0</v>
      </c>
      <c r="S93" s="5"/>
      <c r="T93" s="95">
        <f t="shared" ref="T93:T94" si="54">SUM(R93:S93)</f>
        <v>0</v>
      </c>
      <c r="U93" s="83"/>
      <c r="V93" s="353" t="str">
        <f t="shared" si="53"/>
        <v>OK</v>
      </c>
    </row>
    <row r="94" spans="2:23" ht="12" thickBot="1" x14ac:dyDescent="0.25">
      <c r="B94" s="352"/>
      <c r="C94" s="539"/>
      <c r="D94" s="540"/>
      <c r="E94" s="540"/>
      <c r="F94" s="540"/>
      <c r="G94" s="541"/>
      <c r="H94" s="107"/>
      <c r="I94" s="108"/>
      <c r="J94" s="107"/>
      <c r="K94" s="108"/>
      <c r="L94" s="107"/>
      <c r="M94" s="108"/>
      <c r="N94" s="107"/>
      <c r="O94" s="108"/>
      <c r="P94" s="109">
        <f t="shared" si="50"/>
        <v>0</v>
      </c>
      <c r="Q94" s="109">
        <f t="shared" si="51"/>
        <v>0</v>
      </c>
      <c r="R94" s="109">
        <f t="shared" si="52"/>
        <v>0</v>
      </c>
      <c r="S94" s="5"/>
      <c r="T94" s="94">
        <f t="shared" si="54"/>
        <v>0</v>
      </c>
      <c r="U94" s="83"/>
      <c r="V94" s="353" t="str">
        <f t="shared" si="53"/>
        <v>OK</v>
      </c>
    </row>
    <row r="95" spans="2:23" ht="12" thickBot="1" x14ac:dyDescent="0.25">
      <c r="B95" s="348" t="s">
        <v>178</v>
      </c>
      <c r="C95" s="536"/>
      <c r="D95" s="537"/>
      <c r="E95" s="537"/>
      <c r="F95" s="537"/>
      <c r="G95" s="538"/>
      <c r="H95" s="157">
        <f t="shared" ref="H95:N95" si="55">SUM(H96:H104)</f>
        <v>0</v>
      </c>
      <c r="I95" s="160">
        <f t="shared" ref="I95" si="56">SUM(I96:I104)</f>
        <v>0</v>
      </c>
      <c r="J95" s="157">
        <f t="shared" si="55"/>
        <v>0</v>
      </c>
      <c r="K95" s="160">
        <f t="shared" ref="K95" si="57">SUM(K96:K104)</f>
        <v>0</v>
      </c>
      <c r="L95" s="157">
        <f t="shared" ref="L95:M95" si="58">SUM(L96:L104)</f>
        <v>0</v>
      </c>
      <c r="M95" s="160">
        <f t="shared" si="58"/>
        <v>0</v>
      </c>
      <c r="N95" s="157">
        <f t="shared" si="55"/>
        <v>0</v>
      </c>
      <c r="O95" s="160">
        <f t="shared" ref="O95" si="59">SUM(O96:O104)</f>
        <v>0</v>
      </c>
      <c r="P95" s="91">
        <f>SUM(P96:P104)</f>
        <v>0</v>
      </c>
      <c r="Q95" s="91">
        <f>SUM(Q96:Q104)</f>
        <v>0</v>
      </c>
      <c r="R95" s="91">
        <f>SUM(R96:R104)</f>
        <v>0</v>
      </c>
      <c r="S95" s="92">
        <f>SUM(S96:S104)</f>
        <v>0</v>
      </c>
      <c r="T95" s="93">
        <f t="shared" ref="T95:T102" si="60">SUM(R95:S95)</f>
        <v>0</v>
      </c>
      <c r="U95" s="90"/>
      <c r="V95" s="349"/>
    </row>
    <row r="96" spans="2:23" x14ac:dyDescent="0.2">
      <c r="B96" s="355"/>
      <c r="C96" s="542"/>
      <c r="D96" s="543"/>
      <c r="E96" s="543"/>
      <c r="F96" s="543"/>
      <c r="G96" s="544"/>
      <c r="H96" s="107"/>
      <c r="I96" s="108"/>
      <c r="J96" s="107"/>
      <c r="K96" s="108"/>
      <c r="L96" s="107"/>
      <c r="M96" s="108"/>
      <c r="N96" s="107"/>
      <c r="O96" s="108"/>
      <c r="P96" s="111">
        <f t="shared" ref="P96:P104" si="61">H96+J96+L96+N96</f>
        <v>0</v>
      </c>
      <c r="Q96" s="111">
        <f t="shared" ref="Q96:Q106" si="62">+I96+K96+M96+O96</f>
        <v>0</v>
      </c>
      <c r="R96" s="111">
        <f t="shared" ref="R96:R104" si="63">+P96+Q96</f>
        <v>0</v>
      </c>
      <c r="S96" s="7"/>
      <c r="T96" s="96">
        <f t="shared" si="60"/>
        <v>0</v>
      </c>
      <c r="U96" s="83"/>
      <c r="V96" s="353" t="str">
        <f t="shared" ref="V96:V104" si="64">IF(AND(R96&gt;0,OR(B96="",C96="")), "Check","OK")</f>
        <v>OK</v>
      </c>
    </row>
    <row r="97" spans="2:22" x14ac:dyDescent="0.2">
      <c r="B97" s="356"/>
      <c r="C97" s="545"/>
      <c r="D97" s="546"/>
      <c r="E97" s="546"/>
      <c r="F97" s="546"/>
      <c r="G97" s="547"/>
      <c r="H97" s="107"/>
      <c r="I97" s="108"/>
      <c r="J97" s="107"/>
      <c r="K97" s="108"/>
      <c r="L97" s="107"/>
      <c r="M97" s="108"/>
      <c r="N97" s="107"/>
      <c r="O97" s="108"/>
      <c r="P97" s="112">
        <f t="shared" si="61"/>
        <v>0</v>
      </c>
      <c r="Q97" s="112">
        <f t="shared" si="62"/>
        <v>0</v>
      </c>
      <c r="R97" s="112">
        <f t="shared" si="63"/>
        <v>0</v>
      </c>
      <c r="S97" s="47"/>
      <c r="T97" s="97">
        <f t="shared" si="60"/>
        <v>0</v>
      </c>
      <c r="U97" s="83"/>
      <c r="V97" s="353" t="str">
        <f t="shared" si="64"/>
        <v>OK</v>
      </c>
    </row>
    <row r="98" spans="2:22" x14ac:dyDescent="0.2">
      <c r="B98" s="356"/>
      <c r="C98" s="545"/>
      <c r="D98" s="546"/>
      <c r="E98" s="546"/>
      <c r="F98" s="546"/>
      <c r="G98" s="547"/>
      <c r="H98" s="107"/>
      <c r="I98" s="108"/>
      <c r="J98" s="107"/>
      <c r="K98" s="108"/>
      <c r="L98" s="107"/>
      <c r="M98" s="108"/>
      <c r="N98" s="107"/>
      <c r="O98" s="108"/>
      <c r="P98" s="112">
        <f t="shared" si="61"/>
        <v>0</v>
      </c>
      <c r="Q98" s="112">
        <f t="shared" si="62"/>
        <v>0</v>
      </c>
      <c r="R98" s="112">
        <f t="shared" si="63"/>
        <v>0</v>
      </c>
      <c r="S98" s="47"/>
      <c r="T98" s="97">
        <f t="shared" si="60"/>
        <v>0</v>
      </c>
      <c r="U98" s="83"/>
      <c r="V98" s="353" t="str">
        <f t="shared" si="64"/>
        <v>OK</v>
      </c>
    </row>
    <row r="99" spans="2:22" x14ac:dyDescent="0.2">
      <c r="B99" s="356"/>
      <c r="C99" s="545"/>
      <c r="D99" s="546"/>
      <c r="E99" s="546"/>
      <c r="F99" s="546"/>
      <c r="G99" s="547"/>
      <c r="H99" s="107"/>
      <c r="I99" s="108"/>
      <c r="J99" s="107"/>
      <c r="K99" s="108"/>
      <c r="L99" s="107"/>
      <c r="M99" s="108"/>
      <c r="N99" s="107"/>
      <c r="O99" s="108"/>
      <c r="P99" s="112">
        <f t="shared" si="61"/>
        <v>0</v>
      </c>
      <c r="Q99" s="112">
        <f t="shared" si="62"/>
        <v>0</v>
      </c>
      <c r="R99" s="112">
        <f t="shared" si="63"/>
        <v>0</v>
      </c>
      <c r="S99" s="47"/>
      <c r="T99" s="97">
        <f t="shared" si="60"/>
        <v>0</v>
      </c>
      <c r="U99" s="83"/>
      <c r="V99" s="353" t="str">
        <f t="shared" si="64"/>
        <v>OK</v>
      </c>
    </row>
    <row r="100" spans="2:22" x14ac:dyDescent="0.2">
      <c r="B100" s="356"/>
      <c r="C100" s="545"/>
      <c r="D100" s="546"/>
      <c r="E100" s="546"/>
      <c r="F100" s="546"/>
      <c r="G100" s="547"/>
      <c r="H100" s="107"/>
      <c r="I100" s="108"/>
      <c r="J100" s="107"/>
      <c r="K100" s="108"/>
      <c r="L100" s="107"/>
      <c r="M100" s="108"/>
      <c r="N100" s="107"/>
      <c r="O100" s="108"/>
      <c r="P100" s="112">
        <f t="shared" si="61"/>
        <v>0</v>
      </c>
      <c r="Q100" s="112">
        <f t="shared" si="62"/>
        <v>0</v>
      </c>
      <c r="R100" s="112">
        <f t="shared" si="63"/>
        <v>0</v>
      </c>
      <c r="S100" s="47"/>
      <c r="T100" s="97">
        <f t="shared" si="60"/>
        <v>0</v>
      </c>
      <c r="U100" s="83"/>
      <c r="V100" s="353" t="str">
        <f t="shared" si="64"/>
        <v>OK</v>
      </c>
    </row>
    <row r="101" spans="2:22" x14ac:dyDescent="0.2">
      <c r="B101" s="356"/>
      <c r="C101" s="545"/>
      <c r="D101" s="546"/>
      <c r="E101" s="546"/>
      <c r="F101" s="546"/>
      <c r="G101" s="547"/>
      <c r="H101" s="107"/>
      <c r="I101" s="108"/>
      <c r="J101" s="107"/>
      <c r="K101" s="108"/>
      <c r="L101" s="107"/>
      <c r="M101" s="108"/>
      <c r="N101" s="107"/>
      <c r="O101" s="108"/>
      <c r="P101" s="112">
        <f t="shared" si="61"/>
        <v>0</v>
      </c>
      <c r="Q101" s="112">
        <f t="shared" si="62"/>
        <v>0</v>
      </c>
      <c r="R101" s="112">
        <f t="shared" si="63"/>
        <v>0</v>
      </c>
      <c r="S101" s="47"/>
      <c r="T101" s="97">
        <f t="shared" si="60"/>
        <v>0</v>
      </c>
      <c r="U101" s="83"/>
      <c r="V101" s="353" t="str">
        <f t="shared" si="64"/>
        <v>OK</v>
      </c>
    </row>
    <row r="102" spans="2:22" x14ac:dyDescent="0.2">
      <c r="B102" s="356"/>
      <c r="C102" s="545"/>
      <c r="D102" s="546"/>
      <c r="E102" s="546"/>
      <c r="F102" s="546"/>
      <c r="G102" s="547"/>
      <c r="H102" s="107"/>
      <c r="I102" s="108"/>
      <c r="J102" s="107"/>
      <c r="K102" s="108"/>
      <c r="L102" s="107"/>
      <c r="M102" s="108"/>
      <c r="N102" s="107"/>
      <c r="O102" s="108"/>
      <c r="P102" s="112">
        <f t="shared" si="61"/>
        <v>0</v>
      </c>
      <c r="Q102" s="112">
        <f t="shared" si="62"/>
        <v>0</v>
      </c>
      <c r="R102" s="112">
        <f t="shared" si="63"/>
        <v>0</v>
      </c>
      <c r="S102" s="47"/>
      <c r="T102" s="97">
        <f t="shared" si="60"/>
        <v>0</v>
      </c>
      <c r="U102" s="83"/>
      <c r="V102" s="353" t="str">
        <f t="shared" si="64"/>
        <v>OK</v>
      </c>
    </row>
    <row r="103" spans="2:22" x14ac:dyDescent="0.2">
      <c r="B103" s="352"/>
      <c r="C103" s="539"/>
      <c r="D103" s="540"/>
      <c r="E103" s="540"/>
      <c r="F103" s="540"/>
      <c r="G103" s="541"/>
      <c r="H103" s="107"/>
      <c r="I103" s="108"/>
      <c r="J103" s="107"/>
      <c r="K103" s="108"/>
      <c r="L103" s="107"/>
      <c r="M103" s="108"/>
      <c r="N103" s="107"/>
      <c r="O103" s="108"/>
      <c r="P103" s="109">
        <f t="shared" si="61"/>
        <v>0</v>
      </c>
      <c r="Q103" s="109">
        <f t="shared" si="62"/>
        <v>0</v>
      </c>
      <c r="R103" s="109">
        <f t="shared" si="63"/>
        <v>0</v>
      </c>
      <c r="S103" s="5"/>
      <c r="T103" s="95">
        <f t="shared" ref="T103:T104" si="65">SUM(R103:S103)</f>
        <v>0</v>
      </c>
      <c r="U103" s="83"/>
      <c r="V103" s="353" t="str">
        <f t="shared" si="64"/>
        <v>OK</v>
      </c>
    </row>
    <row r="104" spans="2:22" ht="12" thickBot="1" x14ac:dyDescent="0.25">
      <c r="B104" s="352"/>
      <c r="C104" s="539"/>
      <c r="D104" s="540"/>
      <c r="E104" s="540"/>
      <c r="F104" s="540"/>
      <c r="G104" s="541"/>
      <c r="H104" s="107"/>
      <c r="I104" s="108"/>
      <c r="J104" s="107"/>
      <c r="K104" s="108"/>
      <c r="L104" s="107"/>
      <c r="M104" s="108"/>
      <c r="N104" s="107"/>
      <c r="O104" s="108"/>
      <c r="P104" s="109">
        <f t="shared" si="61"/>
        <v>0</v>
      </c>
      <c r="Q104" s="109">
        <f t="shared" si="62"/>
        <v>0</v>
      </c>
      <c r="R104" s="109">
        <f t="shared" si="63"/>
        <v>0</v>
      </c>
      <c r="S104" s="5"/>
      <c r="T104" s="94">
        <f t="shared" si="65"/>
        <v>0</v>
      </c>
      <c r="U104" s="83"/>
      <c r="V104" s="353" t="str">
        <f t="shared" si="64"/>
        <v>OK</v>
      </c>
    </row>
    <row r="105" spans="2:22" ht="24" customHeight="1" thickBot="1" x14ac:dyDescent="0.25">
      <c r="B105" s="348" t="s">
        <v>179</v>
      </c>
      <c r="C105" s="536"/>
      <c r="D105" s="537"/>
      <c r="E105" s="537"/>
      <c r="F105" s="537"/>
      <c r="G105" s="538"/>
      <c r="H105" s="157">
        <f t="shared" ref="H105:O105" si="66">SUM(H106:H106)</f>
        <v>0</v>
      </c>
      <c r="I105" s="160">
        <f t="shared" si="66"/>
        <v>0</v>
      </c>
      <c r="J105" s="157">
        <f t="shared" si="66"/>
        <v>0</v>
      </c>
      <c r="K105" s="160">
        <f t="shared" si="66"/>
        <v>0</v>
      </c>
      <c r="L105" s="157">
        <f t="shared" si="66"/>
        <v>0</v>
      </c>
      <c r="M105" s="160">
        <f t="shared" si="66"/>
        <v>0</v>
      </c>
      <c r="N105" s="157">
        <f t="shared" si="66"/>
        <v>0</v>
      </c>
      <c r="O105" s="160">
        <f t="shared" si="66"/>
        <v>0</v>
      </c>
      <c r="P105" s="91">
        <f>SUM(P106:P106)</f>
        <v>0</v>
      </c>
      <c r="Q105" s="91">
        <f>SUM(Q106:Q106)</f>
        <v>0</v>
      </c>
      <c r="R105" s="91">
        <f>SUM(R106:R106)</f>
        <v>0</v>
      </c>
      <c r="S105" s="92">
        <f>SUM(S106:S106)</f>
        <v>0</v>
      </c>
      <c r="T105" s="93">
        <f t="shared" ref="T105:T106" si="67">SUM(R105:S105)</f>
        <v>0</v>
      </c>
      <c r="U105" s="90"/>
      <c r="V105" s="349"/>
    </row>
    <row r="106" spans="2:22" ht="12" thickBot="1" x14ac:dyDescent="0.25">
      <c r="B106" s="357" t="s">
        <v>119</v>
      </c>
      <c r="C106" s="539"/>
      <c r="D106" s="540"/>
      <c r="E106" s="540"/>
      <c r="F106" s="540"/>
      <c r="G106" s="541"/>
      <c r="H106" s="158"/>
      <c r="I106" s="159"/>
      <c r="J106" s="158"/>
      <c r="K106" s="159"/>
      <c r="L106" s="158"/>
      <c r="M106" s="159"/>
      <c r="N106" s="218"/>
      <c r="O106" s="159"/>
      <c r="P106" s="109">
        <f>H106+J106+L106+N106</f>
        <v>0</v>
      </c>
      <c r="Q106" s="109">
        <f t="shared" si="62"/>
        <v>0</v>
      </c>
      <c r="R106" s="109">
        <f>+P106+Q106</f>
        <v>0</v>
      </c>
      <c r="S106" s="5"/>
      <c r="T106" s="95">
        <f t="shared" si="67"/>
        <v>0</v>
      </c>
      <c r="U106" s="83"/>
      <c r="V106" s="353" t="str">
        <f>IF(AND(R106&gt;0,OR(B106="",C106="")), "Check","OK")</f>
        <v>OK</v>
      </c>
    </row>
    <row r="107" spans="2:22" ht="20.25" customHeight="1" x14ac:dyDescent="0.2">
      <c r="B107" s="570" t="s">
        <v>123</v>
      </c>
      <c r="C107" s="571"/>
      <c r="D107" s="571"/>
      <c r="E107" s="571"/>
      <c r="F107" s="571"/>
      <c r="G107" s="572"/>
      <c r="H107" s="577" t="s">
        <v>124</v>
      </c>
      <c r="I107" s="528"/>
      <c r="J107" s="528" t="s">
        <v>125</v>
      </c>
      <c r="K107" s="528"/>
      <c r="L107" s="528" t="s">
        <v>126</v>
      </c>
      <c r="M107" s="528"/>
      <c r="N107" s="528" t="s">
        <v>183</v>
      </c>
      <c r="O107" s="529"/>
      <c r="P107" s="156"/>
      <c r="Q107" s="156"/>
      <c r="R107" s="358"/>
      <c r="S107" s="358"/>
      <c r="T107" s="358"/>
      <c r="U107" s="358"/>
      <c r="V107" s="359" t="str">
        <f>IF((COUNTIF(V11:V106,"check"))&gt;0,"CHECK","OK")</f>
        <v>OK</v>
      </c>
    </row>
    <row r="108" spans="2:22" ht="24.95" customHeight="1" thickBot="1" x14ac:dyDescent="0.25">
      <c r="B108" s="573"/>
      <c r="C108" s="574"/>
      <c r="D108" s="575"/>
      <c r="E108" s="575"/>
      <c r="F108" s="575"/>
      <c r="G108" s="576"/>
      <c r="H108" s="224" t="e">
        <f>H10/$R$10</f>
        <v>#DIV/0!</v>
      </c>
      <c r="I108" s="225" t="e">
        <f t="shared" ref="I108:O108" si="68">I10/$R$10</f>
        <v>#DIV/0!</v>
      </c>
      <c r="J108" s="225" t="e">
        <f t="shared" si="68"/>
        <v>#DIV/0!</v>
      </c>
      <c r="K108" s="225" t="e">
        <f t="shared" si="68"/>
        <v>#DIV/0!</v>
      </c>
      <c r="L108" s="225" t="e">
        <f t="shared" si="68"/>
        <v>#DIV/0!</v>
      </c>
      <c r="M108" s="225" t="e">
        <f t="shared" si="68"/>
        <v>#DIV/0!</v>
      </c>
      <c r="N108" s="225" t="e">
        <f t="shared" si="68"/>
        <v>#DIV/0!</v>
      </c>
      <c r="O108" s="226" t="e">
        <f t="shared" si="68"/>
        <v>#DIV/0!</v>
      </c>
      <c r="P108" s="156"/>
      <c r="Q108" s="156"/>
      <c r="R108" s="358"/>
      <c r="S108" s="358"/>
      <c r="T108" s="358"/>
      <c r="U108" s="358"/>
      <c r="V108" s="249"/>
    </row>
    <row r="109" spans="2:22" ht="42" customHeight="1" x14ac:dyDescent="0.2">
      <c r="B109" s="360"/>
      <c r="C109" s="358"/>
      <c r="D109" s="578" t="s">
        <v>181</v>
      </c>
      <c r="E109" s="579"/>
      <c r="F109" s="579"/>
      <c r="G109" s="579"/>
      <c r="H109" s="584" t="str">
        <f>IF(ATS!D4="","",IF(AND(ATS!D4&gt;=1,'1'!H10=0,I10=0),"Riportare dati di spesa",IF(AND(ATS!D4&gt;=1,OR(H10&gt;0,I10&gt;0)),"OK")))</f>
        <v/>
      </c>
      <c r="I109" s="584"/>
      <c r="J109" s="584" t="str">
        <f>IF(ATS!D4="","",IF(AND(ATS!D4&lt;2,OR('1'!J10&gt;0,'1'!K10&gt;0)),"ATS non comprende impresa 2",IF(AND(ATS!D4&lt;3,J7="",J8=0),"OK",IF(AND(ATS!D4&gt;1,ATS!D4&lt;=3,J10=0,K10=0),"Riportare dati di spesa",IF(AND(ATS!D4&gt;1,ATS!D4&lt;=3,OR(J10&gt;0,K10&gt;0)),"OK")))))</f>
        <v/>
      </c>
      <c r="K109" s="584"/>
      <c r="L109" s="584" t="str">
        <f>IF(ATS!D4="","",IF(AND(ATS!D4&lt;3,OR('1'!L10&gt;0,'1'!M10&gt;0)),"ATS non comprende impresa 3",IF(AND(ATS!D4&lt;3,L7="",L8=0),"OK",IF(AND(ATS!D4=3,L10=0,M10=0),"Riportare dati di spesa",IF(AND(ATS!D4=3,OR(L10&gt;0,M10&gt;0)),"OK")))))</f>
        <v/>
      </c>
      <c r="M109" s="584"/>
      <c r="N109" s="584" t="str">
        <f>IF(ATS!D4="","",IF(AND(ATS!D4&lt;&gt;"",N10=0,O10=0),"Riportare dati di spesa",IF(AND(ATS!D4&lt;&gt;"",OR(N10&gt;0,O10&gt;0)),"OK")))</f>
        <v/>
      </c>
      <c r="O109" s="584"/>
      <c r="P109" s="403" t="str">
        <f>IF(ATS!D4="","",IF(AND(H109="OK",J109="OK",L109="OK",N109="OK"),"OK","Check"))</f>
        <v/>
      </c>
      <c r="Q109" s="361"/>
      <c r="R109" s="358"/>
      <c r="S109" s="358"/>
      <c r="T109" s="358"/>
      <c r="U109" s="358"/>
      <c r="V109" s="249"/>
    </row>
    <row r="110" spans="2:22" ht="38.25" customHeight="1" x14ac:dyDescent="0.2">
      <c r="B110" s="360"/>
      <c r="C110" s="358"/>
      <c r="D110" s="580" t="s">
        <v>182</v>
      </c>
      <c r="E110" s="581"/>
      <c r="F110" s="581"/>
      <c r="G110" s="581"/>
      <c r="H110" s="513" t="e">
        <f>IF(SUM(H108:M108)&gt;=60%,"OK","Check")</f>
        <v>#DIV/0!</v>
      </c>
      <c r="I110" s="513"/>
      <c r="J110" s="513"/>
      <c r="K110" s="513"/>
      <c r="L110" s="513"/>
      <c r="M110" s="513"/>
      <c r="N110" s="585"/>
      <c r="O110" s="585"/>
      <c r="P110" s="404"/>
      <c r="Q110" s="362"/>
      <c r="R110" s="362"/>
      <c r="S110" s="362"/>
      <c r="T110" s="362"/>
      <c r="U110" s="43"/>
      <c r="V110" s="249"/>
    </row>
    <row r="111" spans="2:22" ht="38.25" customHeight="1" x14ac:dyDescent="0.2">
      <c r="B111" s="360"/>
      <c r="C111" s="358"/>
      <c r="D111" s="580" t="s">
        <v>223</v>
      </c>
      <c r="E111" s="581"/>
      <c r="F111" s="581"/>
      <c r="G111" s="581"/>
      <c r="H111" s="514" t="str">
        <f>IF(H8="","",IF(AND(H8&lt;&gt;"G",(H10+I10)&lt;Elenco!$A$12),"OK",IF(AND(H8="G",(H10+I10)&lt;Elenco!$A$15),"OK","Rivedere Importo Spese")))</f>
        <v>OK</v>
      </c>
      <c r="I111" s="514"/>
      <c r="J111" s="514" t="str">
        <f>IF(J8="","",IF(AND(J8&lt;&gt;"G",(J10+K10)&lt;Elenco!$A$12),"OK",IF(AND(J8="G",(J10+K10)&lt;Elenco!$A$15),"OK","Rivedere Importo Spese")))</f>
        <v>OK</v>
      </c>
      <c r="K111" s="514"/>
      <c r="L111" s="514" t="str">
        <f>IF(L8="","",IF(AND(L8&lt;&gt;"G",(L10+M10)&lt;Elenco!$A$12),"OK",IF(AND(L8="G",(L10+M10)&lt;Elenco!$A$15),"OK","Rivedere Importo Spese")))</f>
        <v>OK</v>
      </c>
      <c r="M111" s="514"/>
      <c r="N111" s="514" t="str">
        <f>IF(N8="","",IF((N10+O10)&lt;Elenco!$A$12,"OK","Rivedere Importo Spese"))</f>
        <v>OK</v>
      </c>
      <c r="O111" s="514"/>
      <c r="P111" s="405" t="str">
        <f>IF(OR(H111="",J111="",L111="",N111=""),"",IF(AND(H111="OK",J111="OK",L111="OK",N111="OK"),"OK","Check"))</f>
        <v>OK</v>
      </c>
      <c r="Q111" s="362"/>
      <c r="R111" s="362"/>
      <c r="S111" s="362"/>
      <c r="T111" s="362"/>
      <c r="U111" s="43"/>
      <c r="V111" s="249"/>
    </row>
    <row r="112" spans="2:22" ht="38.25" customHeight="1" x14ac:dyDescent="0.2">
      <c r="B112" s="360"/>
      <c r="C112" s="358"/>
      <c r="D112" s="580" t="s">
        <v>239</v>
      </c>
      <c r="E112" s="581"/>
      <c r="F112" s="581"/>
      <c r="G112" s="581"/>
      <c r="H112" s="514" t="str">
        <f>IF(AND(H8=0,J8=0,L8=0),"",IF(AND(N112&lt;=1,P112="OK"),"OK","Check - E' ammissibile una sola GI in presenza di almeno una PMI"))</f>
        <v/>
      </c>
      <c r="I112" s="514"/>
      <c r="J112" s="514"/>
      <c r="K112" s="514"/>
      <c r="L112" s="514"/>
      <c r="M112" s="514"/>
      <c r="N112" s="521">
        <f>COUNTIF(H8:M8,"G")</f>
        <v>0</v>
      </c>
      <c r="O112" s="521"/>
      <c r="P112" s="405" t="str">
        <f>IF(AND(H8=0,J8=0,L8=0),"",IF(N112=0,"OK",IF(AND(N112=1,S112&gt;=1),"OK","Check")))</f>
        <v/>
      </c>
      <c r="Q112" s="385">
        <f>COUNTIF(H8:M8,"P")</f>
        <v>0</v>
      </c>
      <c r="R112" s="385">
        <f>COUNTIF(H8:M8,"M")</f>
        <v>0</v>
      </c>
      <c r="S112" s="385">
        <f>SUM(Q112:R112)</f>
        <v>0</v>
      </c>
      <c r="T112" s="362"/>
      <c r="U112" s="43"/>
      <c r="V112" s="249"/>
    </row>
    <row r="113" spans="2:22" ht="38.25" customHeight="1" x14ac:dyDescent="0.2">
      <c r="B113" s="360"/>
      <c r="C113" s="358"/>
      <c r="D113" s="580" t="s">
        <v>249</v>
      </c>
      <c r="E113" s="581"/>
      <c r="F113" s="581"/>
      <c r="G113" s="581"/>
      <c r="H113" s="583" t="str">
        <f>IF(R10=0,"",IF(R10&gt;=Elenco!A18,"OK","Check Importo minimo progetto"))</f>
        <v/>
      </c>
      <c r="I113" s="583"/>
      <c r="J113" s="583"/>
      <c r="K113" s="583"/>
      <c r="L113" s="583"/>
      <c r="M113" s="583"/>
      <c r="N113" s="582"/>
      <c r="O113" s="582"/>
      <c r="P113" s="406"/>
      <c r="Q113" s="362"/>
      <c r="R113" s="362"/>
      <c r="S113" s="362"/>
      <c r="T113" s="362"/>
      <c r="U113" s="43"/>
      <c r="V113" s="249"/>
    </row>
    <row r="114" spans="2:22" ht="38.25" customHeight="1" x14ac:dyDescent="0.2">
      <c r="B114" s="360"/>
      <c r="C114" s="358"/>
      <c r="D114" s="580" t="s">
        <v>313</v>
      </c>
      <c r="E114" s="581"/>
      <c r="F114" s="581"/>
      <c r="G114" s="581"/>
      <c r="H114" s="583" t="str">
        <f>IF(N114=0,"OK","Check")</f>
        <v>OK</v>
      </c>
      <c r="I114" s="583"/>
      <c r="J114" s="583"/>
      <c r="K114" s="583"/>
      <c r="L114" s="583"/>
      <c r="M114" s="583"/>
      <c r="N114" s="521">
        <f>COUNTIF(W58:W71,"Check")</f>
        <v>0</v>
      </c>
      <c r="O114" s="521"/>
      <c r="P114" s="406"/>
      <c r="Q114" s="362"/>
      <c r="R114" s="362"/>
      <c r="S114" s="362"/>
      <c r="T114" s="362"/>
      <c r="U114" s="43"/>
      <c r="V114" s="249"/>
    </row>
    <row r="115" spans="2:22" ht="38.25" customHeight="1" x14ac:dyDescent="0.2">
      <c r="B115" s="360"/>
      <c r="C115" s="358"/>
      <c r="D115" s="580" t="s">
        <v>189</v>
      </c>
      <c r="E115" s="581"/>
      <c r="F115" s="581"/>
      <c r="G115" s="581"/>
      <c r="H115" s="513" t="e">
        <f>IF(AND(P109="OK",H110="OK",H112="OK",H113="OK",H114="OK",P111="OK"),"OK","Check")</f>
        <v>#DIV/0!</v>
      </c>
      <c r="I115" s="513"/>
      <c r="J115" s="513"/>
      <c r="K115" s="513"/>
      <c r="L115" s="513"/>
      <c r="M115" s="513"/>
      <c r="N115" s="513"/>
      <c r="O115" s="513"/>
      <c r="P115" s="404"/>
      <c r="Q115" s="362"/>
      <c r="R115" s="362"/>
      <c r="S115" s="362"/>
      <c r="T115" s="362"/>
      <c r="U115" s="43"/>
      <c r="V115" s="249"/>
    </row>
    <row r="116" spans="2:22" ht="27" customHeight="1" x14ac:dyDescent="0.2">
      <c r="B116" s="255"/>
      <c r="C116" s="363"/>
      <c r="D116" s="516" t="s">
        <v>184</v>
      </c>
      <c r="E116" s="517"/>
      <c r="F116" s="517"/>
      <c r="G116" s="517"/>
      <c r="H116" s="522">
        <f>(H10+I10)-(H11+I11)</f>
        <v>0</v>
      </c>
      <c r="I116" s="522"/>
      <c r="J116" s="522">
        <f>(J10+K10)-(J11+K11)</f>
        <v>0</v>
      </c>
      <c r="K116" s="522"/>
      <c r="L116" s="522">
        <f t="shared" ref="L116" si="69">(L10+M10)-(L11+M11)</f>
        <v>0</v>
      </c>
      <c r="M116" s="522"/>
      <c r="N116" s="522">
        <f t="shared" ref="N116" si="70">(N10+O10)-(N11+O11)</f>
        <v>0</v>
      </c>
      <c r="O116" s="522"/>
      <c r="P116" s="407">
        <f>(R72+R85+R95+R105)</f>
        <v>0</v>
      </c>
      <c r="Q116" s="362"/>
      <c r="R116" s="362"/>
      <c r="S116" s="362"/>
      <c r="T116" s="362"/>
      <c r="U116" s="43"/>
      <c r="V116" s="249"/>
    </row>
    <row r="117" spans="2:22" ht="27" customHeight="1" x14ac:dyDescent="0.2">
      <c r="B117" s="255"/>
      <c r="C117" s="363"/>
      <c r="D117" s="516"/>
      <c r="E117" s="517"/>
      <c r="F117" s="517"/>
      <c r="G117" s="517"/>
      <c r="H117" s="400" t="s">
        <v>190</v>
      </c>
      <c r="I117" s="400" t="s">
        <v>191</v>
      </c>
      <c r="J117" s="400" t="s">
        <v>190</v>
      </c>
      <c r="K117" s="400" t="s">
        <v>191</v>
      </c>
      <c r="L117" s="400" t="s">
        <v>190</v>
      </c>
      <c r="M117" s="400" t="s">
        <v>191</v>
      </c>
      <c r="N117" s="400" t="s">
        <v>190</v>
      </c>
      <c r="O117" s="400" t="s">
        <v>191</v>
      </c>
      <c r="P117" s="408" t="s">
        <v>1</v>
      </c>
      <c r="Q117" s="362"/>
      <c r="R117" s="362"/>
      <c r="S117" s="362"/>
      <c r="T117" s="362"/>
      <c r="U117" s="43"/>
      <c r="V117" s="249"/>
    </row>
    <row r="118" spans="2:22" ht="27" customHeight="1" x14ac:dyDescent="0.2">
      <c r="B118" s="255"/>
      <c r="C118" s="363"/>
      <c r="D118" s="516"/>
      <c r="E118" s="517"/>
      <c r="F118" s="517"/>
      <c r="G118" s="517"/>
      <c r="H118" s="400">
        <f>+H72+H85+H95+H105</f>
        <v>0</v>
      </c>
      <c r="I118" s="400">
        <f t="shared" ref="I118:O118" si="71">+I72+I85+I95+I105</f>
        <v>0</v>
      </c>
      <c r="J118" s="400">
        <f t="shared" si="71"/>
        <v>0</v>
      </c>
      <c r="K118" s="400">
        <f t="shared" si="71"/>
        <v>0</v>
      </c>
      <c r="L118" s="400">
        <f t="shared" si="71"/>
        <v>0</v>
      </c>
      <c r="M118" s="400">
        <f t="shared" si="71"/>
        <v>0</v>
      </c>
      <c r="N118" s="400">
        <f t="shared" si="71"/>
        <v>0</v>
      </c>
      <c r="O118" s="400">
        <f t="shared" si="71"/>
        <v>0</v>
      </c>
      <c r="P118" s="407">
        <f>SUM(H118:O118)</f>
        <v>0</v>
      </c>
      <c r="Q118" s="362"/>
      <c r="R118" s="362"/>
      <c r="S118" s="362"/>
      <c r="T118" s="362"/>
      <c r="U118" s="43"/>
      <c r="V118" s="249"/>
    </row>
    <row r="119" spans="2:22" ht="27" customHeight="1" x14ac:dyDescent="0.2">
      <c r="B119" s="255"/>
      <c r="C119" s="402"/>
      <c r="D119" s="516"/>
      <c r="E119" s="517"/>
      <c r="F119" s="517"/>
      <c r="G119" s="517"/>
      <c r="H119" s="520">
        <f>+H118+I118</f>
        <v>0</v>
      </c>
      <c r="I119" s="520"/>
      <c r="J119" s="520">
        <f t="shared" ref="J119" si="72">+J118+K118</f>
        <v>0</v>
      </c>
      <c r="K119" s="520"/>
      <c r="L119" s="520">
        <f t="shared" ref="L119" si="73">+L118+M118</f>
        <v>0</v>
      </c>
      <c r="M119" s="520"/>
      <c r="N119" s="520">
        <f t="shared" ref="N119" si="74">+N118+O118</f>
        <v>0</v>
      </c>
      <c r="O119" s="520"/>
      <c r="P119" s="407"/>
      <c r="Q119" s="362"/>
      <c r="R119" s="362"/>
      <c r="S119" s="362"/>
      <c r="T119" s="362"/>
      <c r="U119" s="43"/>
      <c r="V119" s="249"/>
    </row>
    <row r="120" spans="2:22" ht="72" hidden="1" customHeight="1" thickBot="1" x14ac:dyDescent="0.25">
      <c r="B120" s="255"/>
      <c r="C120" s="402"/>
      <c r="D120" s="516" t="s">
        <v>224</v>
      </c>
      <c r="E120" s="517"/>
      <c r="F120" s="517"/>
      <c r="G120" s="517"/>
      <c r="H120" s="522">
        <f>0.4*(H11+I11)</f>
        <v>0</v>
      </c>
      <c r="I120" s="522"/>
      <c r="J120" s="522">
        <f t="shared" ref="J120" si="75">0.4*(J11+K11)</f>
        <v>0</v>
      </c>
      <c r="K120" s="522"/>
      <c r="L120" s="522">
        <f t="shared" ref="L120" si="76">0.4*(L11+M11)</f>
        <v>0</v>
      </c>
      <c r="M120" s="522"/>
      <c r="N120" s="522">
        <f t="shared" ref="N120" si="77">0.4*(N11+O11)</f>
        <v>0</v>
      </c>
      <c r="O120" s="522"/>
      <c r="P120" s="407">
        <f>40%*R11</f>
        <v>0</v>
      </c>
      <c r="Q120" s="362"/>
      <c r="R120" s="362"/>
      <c r="S120" s="362"/>
      <c r="T120" s="385">
        <f>COUNTIF(H8:M8,"G")</f>
        <v>0</v>
      </c>
      <c r="U120" s="43"/>
      <c r="V120" s="249"/>
    </row>
    <row r="121" spans="2:22" ht="57.75" customHeight="1" x14ac:dyDescent="0.2">
      <c r="B121" s="255"/>
      <c r="C121" s="402"/>
      <c r="D121" s="516"/>
      <c r="E121" s="517"/>
      <c r="F121" s="517"/>
      <c r="G121" s="517"/>
      <c r="H121" s="401">
        <f>0.4*H11</f>
        <v>0</v>
      </c>
      <c r="I121" s="401">
        <f t="shared" ref="I121:O121" si="78">0.4*I11</f>
        <v>0</v>
      </c>
      <c r="J121" s="401">
        <f t="shared" si="78"/>
        <v>0</v>
      </c>
      <c r="K121" s="401">
        <f t="shared" si="78"/>
        <v>0</v>
      </c>
      <c r="L121" s="401">
        <f t="shared" si="78"/>
        <v>0</v>
      </c>
      <c r="M121" s="401">
        <f t="shared" si="78"/>
        <v>0</v>
      </c>
      <c r="N121" s="401">
        <f t="shared" si="78"/>
        <v>0</v>
      </c>
      <c r="O121" s="401">
        <f t="shared" si="78"/>
        <v>0</v>
      </c>
      <c r="P121" s="407">
        <f>SUM(H121:O121)</f>
        <v>0</v>
      </c>
      <c r="Q121" s="362"/>
      <c r="R121" s="362"/>
      <c r="S121" s="362"/>
      <c r="T121" s="362"/>
      <c r="U121" s="362"/>
      <c r="V121" s="399"/>
    </row>
    <row r="122" spans="2:22" ht="60.75" customHeight="1" thickBot="1" x14ac:dyDescent="0.25">
      <c r="B122" s="364"/>
      <c r="C122" s="397"/>
      <c r="D122" s="518"/>
      <c r="E122" s="519"/>
      <c r="F122" s="519"/>
      <c r="G122" s="519"/>
      <c r="H122" s="515">
        <f>+H121+I121</f>
        <v>0</v>
      </c>
      <c r="I122" s="515"/>
      <c r="J122" s="515">
        <f t="shared" ref="J122" si="79">+J121+K121</f>
        <v>0</v>
      </c>
      <c r="K122" s="515"/>
      <c r="L122" s="515">
        <f t="shared" ref="L122" si="80">+L121+M121</f>
        <v>0</v>
      </c>
      <c r="M122" s="515"/>
      <c r="N122" s="515">
        <f t="shared" ref="N122" si="81">+N121+O121</f>
        <v>0</v>
      </c>
      <c r="O122" s="515"/>
      <c r="P122" s="409"/>
      <c r="Q122" s="365"/>
      <c r="R122" s="365"/>
      <c r="S122" s="365"/>
      <c r="T122" s="365"/>
      <c r="U122" s="365"/>
      <c r="V122" s="398"/>
    </row>
  </sheetData>
  <sheetProtection algorithmName="SHA-512" hashValue="feMAD9A+wMFN9xWkU91U05WdytuvLbbPS3b9qvqmL/bEazxRLacvwfy/owa8Ric6BhIRwqr7LXo5D9543CYfKg==" saltValue="G4lvLpkDKX5OfxKCS7hCxQ==" spinCount="100000" sheet="1" objects="1" scenarios="1" formatCells="0" formatColumns="0" formatRows="0"/>
  <mergeCells count="106">
    <mergeCell ref="B107:G108"/>
    <mergeCell ref="H116:I116"/>
    <mergeCell ref="J116:K116"/>
    <mergeCell ref="H107:I107"/>
    <mergeCell ref="J107:K107"/>
    <mergeCell ref="D109:G109"/>
    <mergeCell ref="D110:G110"/>
    <mergeCell ref="D111:G111"/>
    <mergeCell ref="D112:G112"/>
    <mergeCell ref="D115:G115"/>
    <mergeCell ref="H115:O115"/>
    <mergeCell ref="D113:G113"/>
    <mergeCell ref="N113:O113"/>
    <mergeCell ref="H113:M113"/>
    <mergeCell ref="N116:O116"/>
    <mergeCell ref="L116:M116"/>
    <mergeCell ref="D114:G114"/>
    <mergeCell ref="H114:M114"/>
    <mergeCell ref="N114:O114"/>
    <mergeCell ref="N109:O109"/>
    <mergeCell ref="J109:K109"/>
    <mergeCell ref="L109:M109"/>
    <mergeCell ref="H109:I109"/>
    <mergeCell ref="N110:O110"/>
    <mergeCell ref="C6:C10"/>
    <mergeCell ref="C83:G83"/>
    <mergeCell ref="C84:G84"/>
    <mergeCell ref="C81:G81"/>
    <mergeCell ref="C82:G82"/>
    <mergeCell ref="B1:V1"/>
    <mergeCell ref="C80:G80"/>
    <mergeCell ref="C79:G79"/>
    <mergeCell ref="B4:V4"/>
    <mergeCell ref="B5:V5"/>
    <mergeCell ref="C72:G72"/>
    <mergeCell ref="C73:G73"/>
    <mergeCell ref="C74:G74"/>
    <mergeCell ref="C75:G75"/>
    <mergeCell ref="C76:G76"/>
    <mergeCell ref="C77:G77"/>
    <mergeCell ref="C78:G78"/>
    <mergeCell ref="H6:I6"/>
    <mergeCell ref="H7:I7"/>
    <mergeCell ref="H8:I8"/>
    <mergeCell ref="B6:B10"/>
    <mergeCell ref="U6:U9"/>
    <mergeCell ref="V6:V9"/>
    <mergeCell ref="S6:S9"/>
    <mergeCell ref="C95:G95"/>
    <mergeCell ref="C85:G85"/>
    <mergeCell ref="C86:G86"/>
    <mergeCell ref="C94:G94"/>
    <mergeCell ref="C93:G93"/>
    <mergeCell ref="C87:G87"/>
    <mergeCell ref="C88:G88"/>
    <mergeCell ref="C89:G89"/>
    <mergeCell ref="C92:G92"/>
    <mergeCell ref="C91:G91"/>
    <mergeCell ref="C90:G90"/>
    <mergeCell ref="C105:G105"/>
    <mergeCell ref="C106:G106"/>
    <mergeCell ref="C96:G96"/>
    <mergeCell ref="C103:G103"/>
    <mergeCell ref="C104:G104"/>
    <mergeCell ref="C97:G97"/>
    <mergeCell ref="C98:G98"/>
    <mergeCell ref="C99:G99"/>
    <mergeCell ref="C100:G100"/>
    <mergeCell ref="C101:G101"/>
    <mergeCell ref="C102:G102"/>
    <mergeCell ref="T6:T9"/>
    <mergeCell ref="J6:K6"/>
    <mergeCell ref="J7:K7"/>
    <mergeCell ref="J8:K8"/>
    <mergeCell ref="L107:M107"/>
    <mergeCell ref="N107:O107"/>
    <mergeCell ref="R6:R9"/>
    <mergeCell ref="Q6:Q8"/>
    <mergeCell ref="P6:P8"/>
    <mergeCell ref="N6:O6"/>
    <mergeCell ref="N7:O7"/>
    <mergeCell ref="N8:O8"/>
    <mergeCell ref="L6:M6"/>
    <mergeCell ref="L7:M7"/>
    <mergeCell ref="L8:M8"/>
    <mergeCell ref="H110:M110"/>
    <mergeCell ref="H111:I111"/>
    <mergeCell ref="J111:K111"/>
    <mergeCell ref="L111:M111"/>
    <mergeCell ref="N122:O122"/>
    <mergeCell ref="L122:M122"/>
    <mergeCell ref="J122:K122"/>
    <mergeCell ref="H122:I122"/>
    <mergeCell ref="D120:G122"/>
    <mergeCell ref="H119:I119"/>
    <mergeCell ref="J119:K119"/>
    <mergeCell ref="D116:G119"/>
    <mergeCell ref="N111:O111"/>
    <mergeCell ref="N112:O112"/>
    <mergeCell ref="H112:M112"/>
    <mergeCell ref="H120:I120"/>
    <mergeCell ref="J120:K120"/>
    <mergeCell ref="L120:M120"/>
    <mergeCell ref="N120:O120"/>
    <mergeCell ref="L119:M119"/>
    <mergeCell ref="N119:O119"/>
  </mergeCells>
  <phoneticPr fontId="10" type="noConversion"/>
  <conditionalFormatting sqref="H109 J109 L109 N109 P109:Q109">
    <cfRule type="containsText" dxfId="62" priority="13" operator="containsText" text="Rivedere importi">
      <formula>NOT(ISERROR(SEARCH("Rivedere importi",H109)))</formula>
    </cfRule>
  </conditionalFormatting>
  <conditionalFormatting sqref="H109:M109">
    <cfRule type="containsText" dxfId="61" priority="11" operator="containsText" text="Non comprende">
      <formula>NOT(ISERROR(SEARCH("Non comprende",H109)))</formula>
    </cfRule>
  </conditionalFormatting>
  <conditionalFormatting sqref="H111:O111 H112:H114">
    <cfRule type="containsText" dxfId="60" priority="8" operator="containsText" text="Rivedere Importo Spese">
      <formula>NOT(ISERROR(SEARCH("Rivedere Importo Spese",H111)))</formula>
    </cfRule>
  </conditionalFormatting>
  <conditionalFormatting sqref="J109 L109 H109:H115 N109 P109:Q109">
    <cfRule type="containsText" dxfId="59" priority="12" operator="containsText" text="OK">
      <formula>NOT(ISERROR(SEARCH("OK",H109)))</formula>
    </cfRule>
  </conditionalFormatting>
  <conditionalFormatting sqref="J111 L111">
    <cfRule type="containsText" dxfId="58" priority="9" operator="containsText" text="OK">
      <formula>NOT(ISERROR(SEARCH("OK",J111)))</formula>
    </cfRule>
    <cfRule type="containsText" dxfId="57" priority="10" operator="containsText" text="Check">
      <formula>NOT(ISERROR(SEARCH("Check",J111)))</formula>
    </cfRule>
  </conditionalFormatting>
  <conditionalFormatting sqref="N111">
    <cfRule type="containsText" dxfId="56" priority="3" operator="containsText" text="OK">
      <formula>NOT(ISERROR(SEARCH("OK",N111)))</formula>
    </cfRule>
    <cfRule type="containsText" dxfId="55" priority="4" operator="containsText" text="Check">
      <formula>NOT(ISERROR(SEARCH("Check",N111)))</formula>
    </cfRule>
  </conditionalFormatting>
  <conditionalFormatting sqref="P109 H110:H115">
    <cfRule type="containsText" dxfId="54" priority="19" operator="containsText" text="Check">
      <formula>NOT(ISERROR(SEARCH("Check",H109)))</formula>
    </cfRule>
  </conditionalFormatting>
  <conditionalFormatting sqref="P111:P114">
    <cfRule type="containsText" dxfId="53" priority="5" operator="containsText" text="OK">
      <formula>NOT(ISERROR(SEARCH("OK",P111)))</formula>
    </cfRule>
    <cfRule type="containsText" dxfId="52" priority="6" operator="containsText" text="Rivedere importi">
      <formula>NOT(ISERROR(SEARCH("Rivedere importi",P111)))</formula>
    </cfRule>
    <cfRule type="containsText" dxfId="51" priority="7" operator="containsText" text="Check">
      <formula>NOT(ISERROR(SEARCH("Check",P111)))</formula>
    </cfRule>
  </conditionalFormatting>
  <conditionalFormatting sqref="R3">
    <cfRule type="containsText" dxfId="50" priority="113" operator="containsText" text="ok">
      <formula>NOT(ISERROR(SEARCH("ok",R3)))</formula>
    </cfRule>
  </conditionalFormatting>
  <conditionalFormatting sqref="V10">
    <cfRule type="containsText" dxfId="49" priority="127" stopIfTrue="1" operator="containsText" text="Rivedere importi">
      <formula>NOT(ISERROR(SEARCH("Rivedere importi",V10)))</formula>
    </cfRule>
    <cfRule type="containsText" dxfId="48" priority="132" operator="containsText" text="OK">
      <formula>NOT(ISERROR(SEARCH("OK",V10)))</formula>
    </cfRule>
  </conditionalFormatting>
  <conditionalFormatting sqref="V11">
    <cfRule type="containsText" dxfId="47" priority="45" operator="containsText" text="Superamento della soglia del 20%">
      <formula>NOT(ISERROR(SEARCH("Superamento della soglia del 20%",V11)))</formula>
    </cfRule>
  </conditionalFormatting>
  <conditionalFormatting sqref="V11:V71">
    <cfRule type="containsText" dxfId="46" priority="46" operator="containsText" text="ok">
      <formula>NOT(ISERROR(SEARCH("ok",V11)))</formula>
    </cfRule>
    <cfRule type="containsText" dxfId="45" priority="47" operator="containsText" text="Check">
      <formula>NOT(ISERROR(SEARCH("Check",V11)))</formula>
    </cfRule>
  </conditionalFormatting>
  <conditionalFormatting sqref="V73:V84">
    <cfRule type="containsText" dxfId="44" priority="60" operator="containsText" text="ok">
      <formula>NOT(ISERROR(SEARCH("ok",V73)))</formula>
    </cfRule>
    <cfRule type="containsText" dxfId="43" priority="61" operator="containsText" text="Check">
      <formula>NOT(ISERROR(SEARCH("Check",V73)))</formula>
    </cfRule>
  </conditionalFormatting>
  <conditionalFormatting sqref="V85">
    <cfRule type="containsText" dxfId="42" priority="76" operator="containsText" text="Superamento della soglia del 20%">
      <formula>NOT(ISERROR(SEARCH("Superamento della soglia del 20%",V85)))</formula>
    </cfRule>
  </conditionalFormatting>
  <conditionalFormatting sqref="V85:V95">
    <cfRule type="containsText" dxfId="41" priority="85" operator="containsText" text="ok">
      <formula>NOT(ISERROR(SEARCH("ok",V85)))</formula>
    </cfRule>
    <cfRule type="containsText" dxfId="40" priority="86" operator="containsText" text="Check">
      <formula>NOT(ISERROR(SEARCH("Check",V85)))</formula>
    </cfRule>
  </conditionalFormatting>
  <conditionalFormatting sqref="V95">
    <cfRule type="containsText" dxfId="39" priority="17" operator="containsText" text="Superamento della soglia del 20%">
      <formula>NOT(ISERROR(SEARCH("Superamento della soglia del 20%",V95)))</formula>
    </cfRule>
  </conditionalFormatting>
  <conditionalFormatting sqref="V96:V107">
    <cfRule type="containsText" dxfId="38" priority="15" operator="containsText" text="ok">
      <formula>NOT(ISERROR(SEARCH("ok",V96)))</formula>
    </cfRule>
    <cfRule type="containsText" dxfId="37" priority="16" operator="containsText" text="Check">
      <formula>NOT(ISERROR(SEARCH("Check",V96)))</formula>
    </cfRule>
  </conditionalFormatting>
  <conditionalFormatting sqref="V105">
    <cfRule type="containsText" dxfId="36" priority="14" operator="containsText" text="Superamento della soglia del 20%">
      <formula>NOT(ISERROR(SEARCH("Superamento della soglia del 20%",V105)))</formula>
    </cfRule>
  </conditionalFormatting>
  <conditionalFormatting sqref="W58:W71">
    <cfRule type="containsText" dxfId="35" priority="1" operator="containsText" text="ok">
      <formula>NOT(ISERROR(SEARCH("ok",W58)))</formula>
    </cfRule>
    <cfRule type="containsText" dxfId="34" priority="2" operator="containsText" text="Check">
      <formula>NOT(ISERROR(SEARCH("Check",W58)))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28" orientation="landscape" r:id="rId1"/>
  <rowBreaks count="1" manualBreakCount="1">
    <brk id="3" max="16383" man="1"/>
  </rowBreaks>
  <ignoredErrors>
    <ignoredError sqref="R85 R95 R105 R72 I72:Q72 I85 N85 P85:Q85 P95:Q95 P105:Q105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UCS!$F$5:$F$7</xm:f>
          </x14:formula1>
          <xm:sqref>E13:E26 E28:E41 E43:E56</xm:sqref>
        </x14:dataValidation>
        <x14:dataValidation type="list" allowBlank="1" showInputMessage="1" showErrorMessage="1">
          <x14:formula1>
            <xm:f>Elenco!$C$5:$C$6</xm:f>
          </x14:formula1>
          <xm:sqref>D13:D26 D28:D41 D58:D71 D43:D56</xm:sqref>
        </x14:dataValidation>
        <x14:dataValidation type="list" allowBlank="1" showInputMessage="1" showErrorMessage="1">
          <x14:formula1>
            <xm:f>UCS!$F$5:$F$13</xm:f>
          </x14:formula1>
          <xm:sqref>E58:E71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C113"/>
  <sheetViews>
    <sheetView showGridLines="0" view="pageBreakPreview" topLeftCell="B2" zoomScale="80" zoomScaleNormal="75" zoomScaleSheetLayoutView="80" zoomScalePageLayoutView="75" workbookViewId="0">
      <pane xSplit="1" ySplit="6" topLeftCell="C90" activePane="bottomRight" state="frozenSplit"/>
      <selection activeCell="M84" sqref="M84:N84"/>
      <selection pane="topRight" activeCell="M84" sqref="M84:N84"/>
      <selection pane="bottomLeft" activeCell="M84" sqref="M84:N84"/>
      <selection pane="bottomRight" activeCell="H104" sqref="H104:P104"/>
    </sheetView>
  </sheetViews>
  <sheetFormatPr defaultColWidth="8.6640625" defaultRowHeight="11.25" x14ac:dyDescent="0.2"/>
  <cols>
    <col min="2" max="2" width="53" customWidth="1"/>
    <col min="3" max="15" width="15" customWidth="1"/>
    <col min="16" max="16" width="18.1640625" customWidth="1"/>
    <col min="17" max="26" width="15" customWidth="1"/>
    <col min="27" max="27" width="20.1640625" customWidth="1"/>
    <col min="29" max="29" width="12.83203125" customWidth="1"/>
  </cols>
  <sheetData>
    <row r="1" spans="1:29" ht="12" thickBot="1" x14ac:dyDescent="0.25"/>
    <row r="2" spans="1:29" ht="21.75" thickBot="1" x14ac:dyDescent="0.4">
      <c r="B2" s="588" t="s">
        <v>280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90"/>
      <c r="S2" s="590"/>
      <c r="T2" s="590"/>
      <c r="U2" s="265"/>
      <c r="V2" s="265"/>
      <c r="W2" s="265"/>
      <c r="X2" s="265"/>
      <c r="Y2" s="265"/>
      <c r="Z2" s="265"/>
      <c r="AA2" s="266"/>
      <c r="AB2" s="267"/>
    </row>
    <row r="3" spans="1:29" x14ac:dyDescent="0.2">
      <c r="B3" s="586" t="s">
        <v>73</v>
      </c>
      <c r="C3" s="587"/>
      <c r="D3" s="587"/>
      <c r="E3" s="587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591" t="str">
        <f>IF(AA8="","",IF(AB105="OK","OK","Predisporre/Rivedere articolazione temporale"))</f>
        <v>OK</v>
      </c>
      <c r="S3" s="592"/>
      <c r="T3" s="592"/>
      <c r="U3" s="592"/>
      <c r="V3" s="592"/>
      <c r="W3" s="592"/>
      <c r="X3" s="592"/>
      <c r="Y3" s="592"/>
      <c r="Z3" s="592"/>
      <c r="AA3" s="593"/>
      <c r="AB3" s="270"/>
    </row>
    <row r="4" spans="1:29" ht="12" thickBot="1" x14ac:dyDescent="0.25">
      <c r="B4" s="26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594"/>
      <c r="S4" s="595"/>
      <c r="T4" s="595"/>
      <c r="U4" s="595"/>
      <c r="V4" s="595"/>
      <c r="W4" s="595"/>
      <c r="X4" s="595"/>
      <c r="Y4" s="595"/>
      <c r="Z4" s="595"/>
      <c r="AA4" s="596"/>
      <c r="AB4" s="270"/>
    </row>
    <row r="5" spans="1:29" x14ac:dyDescent="0.2">
      <c r="B5" s="268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70"/>
    </row>
    <row r="6" spans="1:29" ht="12" thickBot="1" x14ac:dyDescent="0.25">
      <c r="A6" s="84"/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3"/>
    </row>
    <row r="7" spans="1:29" ht="12" thickBot="1" x14ac:dyDescent="0.25">
      <c r="B7" s="257" t="str">
        <f>'1'!B6</f>
        <v>Voci di spesa</v>
      </c>
      <c r="C7" s="78" t="s">
        <v>98</v>
      </c>
      <c r="D7" s="78" t="s">
        <v>99</v>
      </c>
      <c r="E7" s="78" t="s">
        <v>100</v>
      </c>
      <c r="F7" s="78" t="s">
        <v>101</v>
      </c>
      <c r="G7" s="78" t="s">
        <v>102</v>
      </c>
      <c r="H7" s="78" t="s">
        <v>103</v>
      </c>
      <c r="I7" s="78" t="s">
        <v>107</v>
      </c>
      <c r="J7" s="78" t="s">
        <v>108</v>
      </c>
      <c r="K7" s="78" t="s">
        <v>109</v>
      </c>
      <c r="L7" s="78" t="s">
        <v>110</v>
      </c>
      <c r="M7" s="78" t="s">
        <v>111</v>
      </c>
      <c r="N7" s="78" t="s">
        <v>112</v>
      </c>
      <c r="O7" s="78" t="s">
        <v>113</v>
      </c>
      <c r="P7" s="78" t="s">
        <v>114</v>
      </c>
      <c r="Q7" s="78" t="s">
        <v>115</v>
      </c>
      <c r="R7" s="78" t="s">
        <v>116</v>
      </c>
      <c r="S7" s="78" t="s">
        <v>117</v>
      </c>
      <c r="T7" s="78" t="s">
        <v>118</v>
      </c>
      <c r="U7" s="78" t="s">
        <v>225</v>
      </c>
      <c r="V7" s="78" t="s">
        <v>226</v>
      </c>
      <c r="W7" s="78" t="s">
        <v>227</v>
      </c>
      <c r="X7" s="78" t="s">
        <v>228</v>
      </c>
      <c r="Y7" s="78" t="s">
        <v>229</v>
      </c>
      <c r="Z7" s="78" t="s">
        <v>230</v>
      </c>
      <c r="AA7" s="23" t="s">
        <v>1</v>
      </c>
      <c r="AB7" s="270"/>
    </row>
    <row r="8" spans="1:29" ht="21.75" customHeight="1" thickBot="1" x14ac:dyDescent="0.25">
      <c r="B8" s="274" t="s">
        <v>34</v>
      </c>
      <c r="C8" s="51">
        <f t="shared" ref="C8:T8" si="0">C9+C70+C83+C93+C103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ref="U8:Z8" si="1">U9+U70+U83+U93+U103</f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>SUM(C8:Z8)</f>
        <v>0</v>
      </c>
      <c r="AB8" s="275" t="str">
        <f>IF(AA8='1'!R10,"OK","CHECK")</f>
        <v>OK</v>
      </c>
    </row>
    <row r="9" spans="1:29" ht="36.75" customHeight="1" thickBot="1" x14ac:dyDescent="0.25">
      <c r="B9" s="276" t="str">
        <f>IF('1'!B11="","",'1'!B11)</f>
        <v>A) Spese per il personale</v>
      </c>
      <c r="C9" s="50">
        <f t="shared" ref="C9:T9" si="2">SUM(C10:C69)</f>
        <v>0</v>
      </c>
      <c r="D9" s="50">
        <f t="shared" si="2"/>
        <v>0</v>
      </c>
      <c r="E9" s="50">
        <f t="shared" si="2"/>
        <v>0</v>
      </c>
      <c r="F9" s="50">
        <f t="shared" si="2"/>
        <v>0</v>
      </c>
      <c r="G9" s="50">
        <f t="shared" si="2"/>
        <v>0</v>
      </c>
      <c r="H9" s="50">
        <f t="shared" si="2"/>
        <v>0</v>
      </c>
      <c r="I9" s="50">
        <f t="shared" si="2"/>
        <v>0</v>
      </c>
      <c r="J9" s="50">
        <f t="shared" si="2"/>
        <v>0</v>
      </c>
      <c r="K9" s="50">
        <f t="shared" si="2"/>
        <v>0</v>
      </c>
      <c r="L9" s="50">
        <f t="shared" si="2"/>
        <v>0</v>
      </c>
      <c r="M9" s="50">
        <f t="shared" si="2"/>
        <v>0</v>
      </c>
      <c r="N9" s="50">
        <f t="shared" si="2"/>
        <v>0</v>
      </c>
      <c r="O9" s="50">
        <f t="shared" si="2"/>
        <v>0</v>
      </c>
      <c r="P9" s="50">
        <f t="shared" si="2"/>
        <v>0</v>
      </c>
      <c r="Q9" s="50">
        <f t="shared" si="2"/>
        <v>0</v>
      </c>
      <c r="R9" s="50">
        <f t="shared" si="2"/>
        <v>0</v>
      </c>
      <c r="S9" s="50">
        <f t="shared" si="2"/>
        <v>0</v>
      </c>
      <c r="T9" s="50">
        <f t="shared" si="2"/>
        <v>0</v>
      </c>
      <c r="U9" s="50">
        <f t="shared" ref="U9:Z9" si="3">SUM(U10:U69)</f>
        <v>0</v>
      </c>
      <c r="V9" s="50">
        <f t="shared" si="3"/>
        <v>0</v>
      </c>
      <c r="W9" s="50">
        <f t="shared" si="3"/>
        <v>0</v>
      </c>
      <c r="X9" s="50">
        <f t="shared" si="3"/>
        <v>0</v>
      </c>
      <c r="Y9" s="50">
        <f t="shared" si="3"/>
        <v>0</v>
      </c>
      <c r="Z9" s="50">
        <f t="shared" si="3"/>
        <v>0</v>
      </c>
      <c r="AA9" s="50">
        <f t="shared" ref="AA9:AA72" si="4">SUM(C9:Z9)</f>
        <v>0</v>
      </c>
      <c r="AB9" s="275" t="str">
        <f>IF(AA9='1'!R11,"OK","CHECK")</f>
        <v>OK</v>
      </c>
    </row>
    <row r="10" spans="1:29" ht="11.25" customHeight="1" thickBot="1" x14ac:dyDescent="0.25">
      <c r="B10" s="277" t="str">
        <f>IF('1'!B12="","",'1'!B12)</f>
        <v>Impresa 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278"/>
      <c r="AC10" s="24"/>
    </row>
    <row r="11" spans="1:29" ht="11.25" customHeight="1" x14ac:dyDescent="0.2">
      <c r="B11" s="279" t="str">
        <f>IF('1'!B13="","",'1'!B13)</f>
        <v/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9">
        <f t="shared" si="4"/>
        <v>0</v>
      </c>
      <c r="AB11" s="275" t="str">
        <f>IF(AA11='1'!R13,"OK","CHECK")</f>
        <v>OK</v>
      </c>
      <c r="AC11" s="227">
        <f>+'1'!T13-'2'!AA11</f>
        <v>0</v>
      </c>
    </row>
    <row r="12" spans="1:29" ht="11.25" customHeight="1" x14ac:dyDescent="0.2">
      <c r="B12" s="280" t="str">
        <f>IF('1'!B14="","",'1'!B14)</f>
        <v/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9">
        <f t="shared" si="4"/>
        <v>0</v>
      </c>
      <c r="AB12" s="275" t="str">
        <f>IF(AA12='1'!R14,"OK","CHECK")</f>
        <v>OK</v>
      </c>
      <c r="AC12" s="227">
        <f>+'1'!T14-'2'!AA12</f>
        <v>0</v>
      </c>
    </row>
    <row r="13" spans="1:29" ht="11.25" customHeight="1" x14ac:dyDescent="0.2">
      <c r="B13" s="280" t="str">
        <f>IF('1'!B15="","",'1'!B15)</f>
        <v/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9">
        <f t="shared" si="4"/>
        <v>0</v>
      </c>
      <c r="AB13" s="275" t="str">
        <f>IF(AA13='1'!R15,"OK","CHECK")</f>
        <v>OK</v>
      </c>
      <c r="AC13" s="227">
        <f>+'1'!T15-'2'!AA13</f>
        <v>0</v>
      </c>
    </row>
    <row r="14" spans="1:29" ht="11.25" customHeight="1" x14ac:dyDescent="0.2">
      <c r="B14" s="280" t="str">
        <f>IF('1'!B16="","",'1'!B16)</f>
        <v/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9">
        <f t="shared" si="4"/>
        <v>0</v>
      </c>
      <c r="AB14" s="275" t="str">
        <f>IF(AA14='1'!R16,"OK","CHECK")</f>
        <v>OK</v>
      </c>
      <c r="AC14" s="227">
        <f>+'1'!T16-'2'!AA14</f>
        <v>0</v>
      </c>
    </row>
    <row r="15" spans="1:29" ht="11.25" customHeight="1" x14ac:dyDescent="0.2">
      <c r="B15" s="280" t="str">
        <f>IF('1'!B17="","",'1'!B17)</f>
        <v/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9">
        <f t="shared" si="4"/>
        <v>0</v>
      </c>
      <c r="AB15" s="275" t="str">
        <f>IF(AA15='1'!R17,"OK","CHECK")</f>
        <v>OK</v>
      </c>
      <c r="AC15" s="227">
        <f>+'1'!T17-'2'!AA15</f>
        <v>0</v>
      </c>
    </row>
    <row r="16" spans="1:29" ht="11.25" customHeight="1" x14ac:dyDescent="0.2">
      <c r="B16" s="280" t="str">
        <f>IF('1'!B18="","",'1'!B18)</f>
        <v/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9">
        <f t="shared" si="4"/>
        <v>0</v>
      </c>
      <c r="AB16" s="275" t="str">
        <f>IF(AA16='1'!R18,"OK","CHECK")</f>
        <v>OK</v>
      </c>
      <c r="AC16" s="227">
        <f>+'1'!T18-'2'!AA16</f>
        <v>0</v>
      </c>
    </row>
    <row r="17" spans="2:29" ht="11.25" customHeight="1" x14ac:dyDescent="0.2">
      <c r="B17" s="280" t="str">
        <f>IF('1'!B19="","",'1'!B19)</f>
        <v/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9">
        <f t="shared" si="4"/>
        <v>0</v>
      </c>
      <c r="AB17" s="275" t="str">
        <f>IF(AA17='1'!R19,"OK","CHECK")</f>
        <v>OK</v>
      </c>
      <c r="AC17" s="227">
        <f>+'1'!T19-'2'!AA17</f>
        <v>0</v>
      </c>
    </row>
    <row r="18" spans="2:29" ht="11.25" customHeight="1" x14ac:dyDescent="0.2">
      <c r="B18" s="280" t="str">
        <f>IF('1'!B20="","",'1'!B20)</f>
        <v/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9">
        <f t="shared" si="4"/>
        <v>0</v>
      </c>
      <c r="AB18" s="275" t="str">
        <f>IF(AA18='1'!R20,"OK","CHECK")</f>
        <v>OK</v>
      </c>
      <c r="AC18" s="227">
        <f>+'1'!T20-'2'!AA18</f>
        <v>0</v>
      </c>
    </row>
    <row r="19" spans="2:29" ht="11.25" customHeight="1" x14ac:dyDescent="0.2">
      <c r="B19" s="280" t="str">
        <f>IF('1'!B21="","",'1'!B21)</f>
        <v/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9">
        <f t="shared" si="4"/>
        <v>0</v>
      </c>
      <c r="AB19" s="275" t="str">
        <f>IF(AA19='1'!R21,"OK","CHECK")</f>
        <v>OK</v>
      </c>
      <c r="AC19" s="227">
        <f>+'1'!T21-'2'!AA19</f>
        <v>0</v>
      </c>
    </row>
    <row r="20" spans="2:29" ht="11.25" customHeight="1" x14ac:dyDescent="0.2">
      <c r="B20" s="280" t="str">
        <f>IF('1'!B22="","",'1'!B22)</f>
        <v/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9">
        <f t="shared" si="4"/>
        <v>0</v>
      </c>
      <c r="AB20" s="275" t="str">
        <f>IF(AA20='1'!R22,"OK","CHECK")</f>
        <v>OK</v>
      </c>
      <c r="AC20" s="227">
        <f>+'1'!T22-'2'!AA20</f>
        <v>0</v>
      </c>
    </row>
    <row r="21" spans="2:29" ht="11.25" customHeight="1" x14ac:dyDescent="0.2">
      <c r="B21" s="280" t="str">
        <f>IF('1'!B23="","",'1'!B23)</f>
        <v/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9">
        <f t="shared" si="4"/>
        <v>0</v>
      </c>
      <c r="AB21" s="275" t="str">
        <f>IF(AA21='1'!R23,"OK","CHECK")</f>
        <v>OK</v>
      </c>
      <c r="AC21" s="227">
        <f>+'1'!T23-'2'!AA21</f>
        <v>0</v>
      </c>
    </row>
    <row r="22" spans="2:29" ht="11.25" customHeight="1" x14ac:dyDescent="0.2">
      <c r="B22" s="280" t="str">
        <f>IF('1'!B24="","",'1'!B24)</f>
        <v/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9">
        <f t="shared" si="4"/>
        <v>0</v>
      </c>
      <c r="AB22" s="275" t="str">
        <f>IF(AA22='1'!R24,"OK","CHECK")</f>
        <v>OK</v>
      </c>
      <c r="AC22" s="227">
        <f>+'1'!T24-'2'!AA22</f>
        <v>0</v>
      </c>
    </row>
    <row r="23" spans="2:29" ht="11.25" customHeight="1" x14ac:dyDescent="0.2">
      <c r="B23" s="280" t="str">
        <f>IF('1'!B25="","",'1'!B25)</f>
        <v/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9">
        <f t="shared" si="4"/>
        <v>0</v>
      </c>
      <c r="AB23" s="275" t="str">
        <f>IF(AA23='1'!R25,"OK","CHECK")</f>
        <v>OK</v>
      </c>
      <c r="AC23" s="227">
        <f>+'1'!T25-'2'!AA23</f>
        <v>0</v>
      </c>
    </row>
    <row r="24" spans="2:29" ht="11.25" customHeight="1" thickBot="1" x14ac:dyDescent="0.25">
      <c r="B24" s="281" t="str">
        <f>IF('1'!B26="","",'1'!B26)</f>
        <v/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9">
        <f t="shared" si="4"/>
        <v>0</v>
      </c>
      <c r="AB24" s="275" t="str">
        <f>IF(AA24='1'!R26,"OK","CHECK")</f>
        <v>OK</v>
      </c>
      <c r="AC24" s="227">
        <f>+'1'!T26-'2'!AA24</f>
        <v>0</v>
      </c>
    </row>
    <row r="25" spans="2:29" ht="11.25" customHeight="1" thickBot="1" x14ac:dyDescent="0.25">
      <c r="B25" s="277" t="str">
        <f>IF('1'!B27="","",'1'!B27)</f>
        <v>Impresa 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278"/>
      <c r="AC25" s="227"/>
    </row>
    <row r="26" spans="2:29" ht="11.25" customHeight="1" x14ac:dyDescent="0.2">
      <c r="B26" s="279" t="str">
        <f>IF('1'!B28="","",'1'!B28)</f>
        <v/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9">
        <f t="shared" si="4"/>
        <v>0</v>
      </c>
      <c r="AB26" s="275" t="str">
        <f>IF(AA26='1'!R28,"OK","CHECK")</f>
        <v>OK</v>
      </c>
      <c r="AC26" s="227">
        <f>+'1'!T28-'2'!AA26</f>
        <v>0</v>
      </c>
    </row>
    <row r="27" spans="2:29" ht="11.25" customHeight="1" x14ac:dyDescent="0.2">
      <c r="B27" s="280" t="str">
        <f>IF('1'!B29="","",'1'!B29)</f>
        <v/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9">
        <f t="shared" si="4"/>
        <v>0</v>
      </c>
      <c r="AB27" s="275" t="str">
        <f>IF(AA27='1'!R29,"OK","CHECK")</f>
        <v>OK</v>
      </c>
      <c r="AC27" s="227">
        <f>+'1'!T29-'2'!AA27</f>
        <v>0</v>
      </c>
    </row>
    <row r="28" spans="2:29" ht="11.25" customHeight="1" x14ac:dyDescent="0.2">
      <c r="B28" s="280" t="str">
        <f>IF('1'!B30="","",'1'!B30)</f>
        <v/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9">
        <f t="shared" si="4"/>
        <v>0</v>
      </c>
      <c r="AB28" s="275" t="str">
        <f>IF(AA28='1'!R30,"OK","CHECK")</f>
        <v>OK</v>
      </c>
      <c r="AC28" s="227">
        <f>+'1'!T30-'2'!AA28</f>
        <v>0</v>
      </c>
    </row>
    <row r="29" spans="2:29" ht="11.25" customHeight="1" x14ac:dyDescent="0.2">
      <c r="B29" s="280" t="str">
        <f>IF('1'!B31="","",'1'!B31)</f>
        <v/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9">
        <f t="shared" si="4"/>
        <v>0</v>
      </c>
      <c r="AB29" s="275" t="str">
        <f>IF(AA29='1'!R31,"OK","CHECK")</f>
        <v>OK</v>
      </c>
      <c r="AC29" s="227">
        <f>+'1'!T31-'2'!AA29</f>
        <v>0</v>
      </c>
    </row>
    <row r="30" spans="2:29" ht="11.25" customHeight="1" x14ac:dyDescent="0.2">
      <c r="B30" s="280" t="str">
        <f>IF('1'!B32="","",'1'!B32)</f>
        <v/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9">
        <f t="shared" si="4"/>
        <v>0</v>
      </c>
      <c r="AB30" s="275" t="str">
        <f>IF(AA30='1'!R32,"OK","CHECK")</f>
        <v>OK</v>
      </c>
      <c r="AC30" s="227">
        <f>+'1'!T32-'2'!AA30</f>
        <v>0</v>
      </c>
    </row>
    <row r="31" spans="2:29" ht="11.25" customHeight="1" x14ac:dyDescent="0.2">
      <c r="B31" s="280" t="str">
        <f>IF('1'!B33="","",'1'!B33)</f>
        <v/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9">
        <f t="shared" si="4"/>
        <v>0</v>
      </c>
      <c r="AB31" s="275" t="str">
        <f>IF(AA31='1'!R33,"OK","CHECK")</f>
        <v>OK</v>
      </c>
      <c r="AC31" s="227">
        <f>+'1'!T33-'2'!AA31</f>
        <v>0</v>
      </c>
    </row>
    <row r="32" spans="2:29" ht="11.25" customHeight="1" x14ac:dyDescent="0.2">
      <c r="B32" s="280" t="str">
        <f>IF('1'!B34="","",'1'!B34)</f>
        <v/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9">
        <f t="shared" si="4"/>
        <v>0</v>
      </c>
      <c r="AB32" s="275" t="str">
        <f>IF(AA32='1'!R34,"OK","CHECK")</f>
        <v>OK</v>
      </c>
      <c r="AC32" s="227">
        <f>+'1'!T34-'2'!AA32</f>
        <v>0</v>
      </c>
    </row>
    <row r="33" spans="2:29" ht="11.25" customHeight="1" x14ac:dyDescent="0.2">
      <c r="B33" s="280" t="str">
        <f>IF('1'!B35="","",'1'!B35)</f>
        <v/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9">
        <f t="shared" si="4"/>
        <v>0</v>
      </c>
      <c r="AB33" s="275" t="str">
        <f>IF(AA33='1'!R35,"OK","CHECK")</f>
        <v>OK</v>
      </c>
      <c r="AC33" s="227">
        <f>+'1'!T35-'2'!AA33</f>
        <v>0</v>
      </c>
    </row>
    <row r="34" spans="2:29" ht="11.25" customHeight="1" x14ac:dyDescent="0.2">
      <c r="B34" s="280" t="str">
        <f>IF('1'!B36="","",'1'!B36)</f>
        <v/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9">
        <f t="shared" si="4"/>
        <v>0</v>
      </c>
      <c r="AB34" s="275" t="str">
        <f>IF(AA34='1'!R36,"OK","CHECK")</f>
        <v>OK</v>
      </c>
      <c r="AC34" s="227">
        <f>+'1'!T36-'2'!AA34</f>
        <v>0</v>
      </c>
    </row>
    <row r="35" spans="2:29" ht="11.25" customHeight="1" x14ac:dyDescent="0.2">
      <c r="B35" s="280" t="str">
        <f>IF('1'!B37="","",'1'!B37)</f>
        <v/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9">
        <f t="shared" si="4"/>
        <v>0</v>
      </c>
      <c r="AB35" s="275" t="str">
        <f>IF(AA35='1'!R37,"OK","CHECK")</f>
        <v>OK</v>
      </c>
      <c r="AC35" s="227">
        <f>+'1'!T37-'2'!AA35</f>
        <v>0</v>
      </c>
    </row>
    <row r="36" spans="2:29" ht="11.25" customHeight="1" x14ac:dyDescent="0.2">
      <c r="B36" s="280" t="str">
        <f>IF('1'!B38="","",'1'!B38)</f>
        <v/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9">
        <f t="shared" si="4"/>
        <v>0</v>
      </c>
      <c r="AB36" s="275" t="str">
        <f>IF(AA36='1'!R38,"OK","CHECK")</f>
        <v>OK</v>
      </c>
      <c r="AC36" s="227">
        <f>+'1'!T38-'2'!AA36</f>
        <v>0</v>
      </c>
    </row>
    <row r="37" spans="2:29" ht="11.25" customHeight="1" x14ac:dyDescent="0.2">
      <c r="B37" s="280" t="str">
        <f>IF('1'!B39="","",'1'!B39)</f>
        <v/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9">
        <f t="shared" si="4"/>
        <v>0</v>
      </c>
      <c r="AB37" s="275" t="str">
        <f>IF(AA37='1'!R39,"OK","CHECK")</f>
        <v>OK</v>
      </c>
      <c r="AC37" s="227">
        <f>+'1'!T39-'2'!AA37</f>
        <v>0</v>
      </c>
    </row>
    <row r="38" spans="2:29" ht="11.25" customHeight="1" x14ac:dyDescent="0.2">
      <c r="B38" s="280" t="str">
        <f>IF('1'!B40="","",'1'!B40)</f>
        <v/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9">
        <f t="shared" si="4"/>
        <v>0</v>
      </c>
      <c r="AB38" s="275" t="str">
        <f>IF(AA38='1'!R40,"OK","CHECK")</f>
        <v>OK</v>
      </c>
      <c r="AC38" s="227">
        <f>+'1'!T40-'2'!AA38</f>
        <v>0</v>
      </c>
    </row>
    <row r="39" spans="2:29" ht="11.25" customHeight="1" thickBot="1" x14ac:dyDescent="0.25">
      <c r="B39" s="281" t="str">
        <f>IF('1'!B41="","",'1'!B41)</f>
        <v/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9">
        <f t="shared" si="4"/>
        <v>0</v>
      </c>
      <c r="AB39" s="275" t="str">
        <f>IF(AA39='1'!R41,"OK","CHECK")</f>
        <v>OK</v>
      </c>
      <c r="AC39" s="227">
        <f>+'1'!T41-'2'!AA39</f>
        <v>0</v>
      </c>
    </row>
    <row r="40" spans="2:29" ht="11.25" customHeight="1" thickBot="1" x14ac:dyDescent="0.25">
      <c r="B40" s="277" t="str">
        <f>IF('1'!B42="","",'1'!B42)</f>
        <v>Impresa 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278"/>
      <c r="AC40" s="227"/>
    </row>
    <row r="41" spans="2:29" ht="11.25" customHeight="1" x14ac:dyDescent="0.2">
      <c r="B41" s="279" t="str">
        <f>IF('1'!B43="","",'1'!B43)</f>
        <v/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9">
        <f t="shared" si="4"/>
        <v>0</v>
      </c>
      <c r="AB41" s="275" t="str">
        <f>IF(AA41='1'!R43,"OK","CHECK")</f>
        <v>OK</v>
      </c>
      <c r="AC41" s="227">
        <f>+'1'!T43-'2'!AA41</f>
        <v>0</v>
      </c>
    </row>
    <row r="42" spans="2:29" ht="11.25" customHeight="1" x14ac:dyDescent="0.2">
      <c r="B42" s="280" t="str">
        <f>IF('1'!B44="","",'1'!B44)</f>
        <v/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9">
        <f t="shared" si="4"/>
        <v>0</v>
      </c>
      <c r="AB42" s="275" t="str">
        <f>IF(AA42='1'!R44,"OK","CHECK")</f>
        <v>OK</v>
      </c>
      <c r="AC42" s="227">
        <f>+'1'!T44-'2'!AA42</f>
        <v>0</v>
      </c>
    </row>
    <row r="43" spans="2:29" ht="11.25" customHeight="1" x14ac:dyDescent="0.2">
      <c r="B43" s="280" t="str">
        <f>IF('1'!B45="","",'1'!B45)</f>
        <v/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9">
        <f t="shared" si="4"/>
        <v>0</v>
      </c>
      <c r="AB43" s="275" t="str">
        <f>IF(AA43='1'!R45,"OK","CHECK")</f>
        <v>OK</v>
      </c>
      <c r="AC43" s="227">
        <f>+'1'!T45-'2'!AA43</f>
        <v>0</v>
      </c>
    </row>
    <row r="44" spans="2:29" ht="11.25" customHeight="1" x14ac:dyDescent="0.2">
      <c r="B44" s="280" t="str">
        <f>IF('1'!B46="","",'1'!B46)</f>
        <v/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9">
        <f t="shared" si="4"/>
        <v>0</v>
      </c>
      <c r="AB44" s="275" t="str">
        <f>IF(AA44='1'!R46,"OK","CHECK")</f>
        <v>OK</v>
      </c>
      <c r="AC44" s="227">
        <f>+'1'!T46-'2'!AA44</f>
        <v>0</v>
      </c>
    </row>
    <row r="45" spans="2:29" ht="11.25" customHeight="1" x14ac:dyDescent="0.2">
      <c r="B45" s="280" t="str">
        <f>IF('1'!B47="","",'1'!B47)</f>
        <v/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9">
        <f t="shared" si="4"/>
        <v>0</v>
      </c>
      <c r="AB45" s="275" t="str">
        <f>IF(AA45='1'!R47,"OK","CHECK")</f>
        <v>OK</v>
      </c>
      <c r="AC45" s="227">
        <f>+'1'!T47-'2'!AA45</f>
        <v>0</v>
      </c>
    </row>
    <row r="46" spans="2:29" ht="11.25" customHeight="1" x14ac:dyDescent="0.2">
      <c r="B46" s="280" t="str">
        <f>IF('1'!B48="","",'1'!B48)</f>
        <v/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9">
        <f t="shared" si="4"/>
        <v>0</v>
      </c>
      <c r="AB46" s="275" t="str">
        <f>IF(AA46='1'!R48,"OK","CHECK")</f>
        <v>OK</v>
      </c>
      <c r="AC46" s="227">
        <f>+'1'!T48-'2'!AA46</f>
        <v>0</v>
      </c>
    </row>
    <row r="47" spans="2:29" ht="11.25" customHeight="1" x14ac:dyDescent="0.2">
      <c r="B47" s="280" t="str">
        <f>IF('1'!B49="","",'1'!B49)</f>
        <v/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9">
        <f t="shared" si="4"/>
        <v>0</v>
      </c>
      <c r="AB47" s="275" t="str">
        <f>IF(AA47='1'!R49,"OK","CHECK")</f>
        <v>OK</v>
      </c>
      <c r="AC47" s="227">
        <f>+'1'!T49-'2'!AA47</f>
        <v>0</v>
      </c>
    </row>
    <row r="48" spans="2:29" ht="11.25" customHeight="1" x14ac:dyDescent="0.2">
      <c r="B48" s="280" t="str">
        <f>IF('1'!B50="","",'1'!B50)</f>
        <v/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9">
        <f t="shared" si="4"/>
        <v>0</v>
      </c>
      <c r="AB48" s="275" t="str">
        <f>IF(AA48='1'!R50,"OK","CHECK")</f>
        <v>OK</v>
      </c>
      <c r="AC48" s="227">
        <f>+'1'!T50-'2'!AA48</f>
        <v>0</v>
      </c>
    </row>
    <row r="49" spans="2:29" ht="11.25" customHeight="1" x14ac:dyDescent="0.2">
      <c r="B49" s="280" t="str">
        <f>IF('1'!B51="","",'1'!B51)</f>
        <v/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9">
        <f t="shared" si="4"/>
        <v>0</v>
      </c>
      <c r="AB49" s="275" t="str">
        <f>IF(AA49='1'!R51,"OK","CHECK")</f>
        <v>OK</v>
      </c>
      <c r="AC49" s="227">
        <f>+'1'!T51-'2'!AA49</f>
        <v>0</v>
      </c>
    </row>
    <row r="50" spans="2:29" ht="11.25" customHeight="1" x14ac:dyDescent="0.2">
      <c r="B50" s="280" t="str">
        <f>IF('1'!B52="","",'1'!B52)</f>
        <v/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9">
        <f t="shared" si="4"/>
        <v>0</v>
      </c>
      <c r="AB50" s="275" t="str">
        <f>IF(AA50='1'!R52,"OK","CHECK")</f>
        <v>OK</v>
      </c>
      <c r="AC50" s="227">
        <f>+'1'!T52-'2'!AA50</f>
        <v>0</v>
      </c>
    </row>
    <row r="51" spans="2:29" ht="11.25" customHeight="1" x14ac:dyDescent="0.2">
      <c r="B51" s="280" t="str">
        <f>IF('1'!B53="","",'1'!B53)</f>
        <v/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9">
        <f t="shared" si="4"/>
        <v>0</v>
      </c>
      <c r="AB51" s="275" t="str">
        <f>IF(AA51='1'!R53,"OK","CHECK")</f>
        <v>OK</v>
      </c>
      <c r="AC51" s="227">
        <f>+'1'!T53-'2'!AA51</f>
        <v>0</v>
      </c>
    </row>
    <row r="52" spans="2:29" ht="11.25" customHeight="1" x14ac:dyDescent="0.2">
      <c r="B52" s="280" t="str">
        <f>IF('1'!B54="","",'1'!B54)</f>
        <v/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>
        <f t="shared" si="4"/>
        <v>0</v>
      </c>
      <c r="AB52" s="275" t="str">
        <f>IF(AA52='1'!R54,"OK","CHECK")</f>
        <v>OK</v>
      </c>
      <c r="AC52" s="227">
        <f>+'1'!T54-'2'!AA52</f>
        <v>0</v>
      </c>
    </row>
    <row r="53" spans="2:29" ht="11.25" customHeight="1" x14ac:dyDescent="0.2">
      <c r="B53" s="280" t="str">
        <f>IF('1'!B55="","",'1'!B55)</f>
        <v/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>
        <f t="shared" si="4"/>
        <v>0</v>
      </c>
      <c r="AB53" s="275" t="str">
        <f>IF(AA53='1'!R55,"OK","CHECK")</f>
        <v>OK</v>
      </c>
      <c r="AC53" s="227">
        <f>+'1'!T55-'2'!AA53</f>
        <v>0</v>
      </c>
    </row>
    <row r="54" spans="2:29" ht="11.25" customHeight="1" thickBot="1" x14ac:dyDescent="0.25">
      <c r="B54" s="281" t="str">
        <f>IF('1'!B56="","",'1'!B56)</f>
        <v/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9">
        <f t="shared" si="4"/>
        <v>0</v>
      </c>
      <c r="AB54" s="275" t="str">
        <f>IF(AA54='1'!R56,"OK","CHECK")</f>
        <v>OK</v>
      </c>
      <c r="AC54" s="227">
        <f>+'1'!T56-'2'!AA54</f>
        <v>0</v>
      </c>
    </row>
    <row r="55" spans="2:29" ht="11.25" customHeight="1" thickBot="1" x14ac:dyDescent="0.25">
      <c r="B55" s="277" t="str">
        <f>IF('1'!B57="","",'1'!B57)</f>
        <v>OdR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278"/>
      <c r="AC55" s="227"/>
    </row>
    <row r="56" spans="2:29" ht="11.25" customHeight="1" x14ac:dyDescent="0.2">
      <c r="B56" s="279" t="str">
        <f>IF('1'!B58="","",'1'!B58)</f>
        <v/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9">
        <f t="shared" si="4"/>
        <v>0</v>
      </c>
      <c r="AB56" s="275" t="str">
        <f>IF(AA56='1'!R58,"OK","CHECK")</f>
        <v>OK</v>
      </c>
      <c r="AC56" s="227">
        <f>+'1'!T58-'2'!AA56</f>
        <v>0</v>
      </c>
    </row>
    <row r="57" spans="2:29" ht="11.25" customHeight="1" x14ac:dyDescent="0.2">
      <c r="B57" s="280" t="str">
        <f>IF('1'!B59="","",'1'!B59)</f>
        <v/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9">
        <f t="shared" si="4"/>
        <v>0</v>
      </c>
      <c r="AB57" s="275" t="str">
        <f>IF(AA57='1'!R59,"OK","CHECK")</f>
        <v>OK</v>
      </c>
      <c r="AC57" s="227">
        <f>+'1'!T59-'2'!AA57</f>
        <v>0</v>
      </c>
    </row>
    <row r="58" spans="2:29" ht="11.25" customHeight="1" x14ac:dyDescent="0.2">
      <c r="B58" s="280" t="str">
        <f>IF('1'!B60="","",'1'!B60)</f>
        <v/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9">
        <f t="shared" si="4"/>
        <v>0</v>
      </c>
      <c r="AB58" s="275" t="str">
        <f>IF(AA58='1'!R60,"OK","CHECK")</f>
        <v>OK</v>
      </c>
      <c r="AC58" s="227">
        <f>+'1'!T60-'2'!AA58</f>
        <v>0</v>
      </c>
    </row>
    <row r="59" spans="2:29" ht="11.25" customHeight="1" x14ac:dyDescent="0.2">
      <c r="B59" s="280" t="str">
        <f>IF('1'!B61="","",'1'!B61)</f>
        <v/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9">
        <f t="shared" si="4"/>
        <v>0</v>
      </c>
      <c r="AB59" s="275" t="str">
        <f>IF(AA59='1'!R61,"OK","CHECK")</f>
        <v>OK</v>
      </c>
      <c r="AC59" s="227">
        <f>+'1'!T61-'2'!AA59</f>
        <v>0</v>
      </c>
    </row>
    <row r="60" spans="2:29" ht="11.25" customHeight="1" x14ac:dyDescent="0.2">
      <c r="B60" s="280" t="str">
        <f>IF('1'!B62="","",'1'!B62)</f>
        <v/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>
        <f t="shared" si="4"/>
        <v>0</v>
      </c>
      <c r="AB60" s="275" t="str">
        <f>IF(AA60='1'!R62,"OK","CHECK")</f>
        <v>OK</v>
      </c>
      <c r="AC60" s="227">
        <f>+'1'!T62-'2'!AA60</f>
        <v>0</v>
      </c>
    </row>
    <row r="61" spans="2:29" ht="11.25" customHeight="1" x14ac:dyDescent="0.2">
      <c r="B61" s="280" t="str">
        <f>IF('1'!B63="","",'1'!B63)</f>
        <v/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>
        <f t="shared" si="4"/>
        <v>0</v>
      </c>
      <c r="AB61" s="275" t="str">
        <f>IF(AA61='1'!R63,"OK","CHECK")</f>
        <v>OK</v>
      </c>
      <c r="AC61" s="227">
        <f>+'1'!T63-'2'!AA61</f>
        <v>0</v>
      </c>
    </row>
    <row r="62" spans="2:29" ht="11.25" customHeight="1" x14ac:dyDescent="0.2">
      <c r="B62" s="280" t="str">
        <f>IF('1'!B64="","",'1'!B64)</f>
        <v/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>
        <f t="shared" si="4"/>
        <v>0</v>
      </c>
      <c r="AB62" s="275" t="str">
        <f>IF(AA62='1'!R64,"OK","CHECK")</f>
        <v>OK</v>
      </c>
      <c r="AC62" s="227">
        <f>+'1'!T64-'2'!AA62</f>
        <v>0</v>
      </c>
    </row>
    <row r="63" spans="2:29" ht="11.25" customHeight="1" x14ac:dyDescent="0.2">
      <c r="B63" s="280" t="str">
        <f>IF('1'!B65="","",'1'!B65)</f>
        <v/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9">
        <f t="shared" si="4"/>
        <v>0</v>
      </c>
      <c r="AB63" s="275" t="str">
        <f>IF(AA63='1'!R65,"OK","CHECK")</f>
        <v>OK</v>
      </c>
      <c r="AC63" s="227">
        <f>+'1'!T65-'2'!AA63</f>
        <v>0</v>
      </c>
    </row>
    <row r="64" spans="2:29" ht="11.25" customHeight="1" x14ac:dyDescent="0.2">
      <c r="B64" s="280" t="str">
        <f>IF('1'!B66="","",'1'!B66)</f>
        <v/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9">
        <f t="shared" si="4"/>
        <v>0</v>
      </c>
      <c r="AB64" s="275" t="str">
        <f>IF(AA64='1'!R66,"OK","CHECK")</f>
        <v>OK</v>
      </c>
      <c r="AC64" s="227">
        <f>+'1'!T66-'2'!AA64</f>
        <v>0</v>
      </c>
    </row>
    <row r="65" spans="2:29" ht="11.25" customHeight="1" x14ac:dyDescent="0.2">
      <c r="B65" s="280" t="str">
        <f>IF('1'!B67="","",'1'!B67)</f>
        <v/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9">
        <f t="shared" si="4"/>
        <v>0</v>
      </c>
      <c r="AB65" s="275" t="str">
        <f>IF(AA65='1'!R67,"OK","CHECK")</f>
        <v>OK</v>
      </c>
      <c r="AC65" s="227">
        <f>+'1'!T67-'2'!AA65</f>
        <v>0</v>
      </c>
    </row>
    <row r="66" spans="2:29" ht="11.25" customHeight="1" x14ac:dyDescent="0.2">
      <c r="B66" s="280" t="str">
        <f>IF('1'!B68="","",'1'!B68)</f>
        <v/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9">
        <f t="shared" si="4"/>
        <v>0</v>
      </c>
      <c r="AB66" s="275" t="str">
        <f>IF(AA66='1'!R68,"OK","CHECK")</f>
        <v>OK</v>
      </c>
      <c r="AC66" s="227">
        <f>+'1'!T68-'2'!AA66</f>
        <v>0</v>
      </c>
    </row>
    <row r="67" spans="2:29" ht="11.25" customHeight="1" x14ac:dyDescent="0.2">
      <c r="B67" s="280" t="str">
        <f>IF('1'!B69="","",'1'!B69)</f>
        <v/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9">
        <f t="shared" si="4"/>
        <v>0</v>
      </c>
      <c r="AB67" s="275" t="str">
        <f>IF(AA67='1'!R69,"OK","CHECK")</f>
        <v>OK</v>
      </c>
      <c r="AC67" s="227">
        <f>+'1'!T69-'2'!AA67</f>
        <v>0</v>
      </c>
    </row>
    <row r="68" spans="2:29" ht="11.25" customHeight="1" x14ac:dyDescent="0.2">
      <c r="B68" s="280" t="str">
        <f>IF('1'!B70="","",'1'!B70)</f>
        <v/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9">
        <f t="shared" si="4"/>
        <v>0</v>
      </c>
      <c r="AB68" s="275" t="str">
        <f>IF(AA68='1'!R70,"OK","CHECK")</f>
        <v>OK</v>
      </c>
      <c r="AC68" s="227">
        <f>+'1'!T70-'2'!AA68</f>
        <v>0</v>
      </c>
    </row>
    <row r="69" spans="2:29" ht="11.25" customHeight="1" thickBot="1" x14ac:dyDescent="0.25">
      <c r="B69" s="280" t="str">
        <f>IF('1'!B71="","",'1'!B71)</f>
        <v/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9">
        <f t="shared" si="4"/>
        <v>0</v>
      </c>
      <c r="AB69" s="275" t="str">
        <f>IF(AA69='1'!R71,"OK","CHECK")</f>
        <v>OK</v>
      </c>
      <c r="AC69" s="227">
        <f>+'1'!T71-'2'!AA69</f>
        <v>0</v>
      </c>
    </row>
    <row r="70" spans="2:29" ht="12" thickBot="1" x14ac:dyDescent="0.25">
      <c r="B70" s="282" t="str">
        <f>IF('1'!B72="","",'1'!B72)</f>
        <v xml:space="preserve">B) Strumentazione e attrezzature </v>
      </c>
      <c r="C70" s="50">
        <f t="shared" ref="C70:T70" si="5">SUM(C71:C82)</f>
        <v>0</v>
      </c>
      <c r="D70" s="50">
        <f t="shared" si="5"/>
        <v>0</v>
      </c>
      <c r="E70" s="50">
        <f t="shared" si="5"/>
        <v>0</v>
      </c>
      <c r="F70" s="50">
        <f t="shared" si="5"/>
        <v>0</v>
      </c>
      <c r="G70" s="50">
        <f t="shared" si="5"/>
        <v>0</v>
      </c>
      <c r="H70" s="50">
        <f t="shared" si="5"/>
        <v>0</v>
      </c>
      <c r="I70" s="50">
        <f t="shared" si="5"/>
        <v>0</v>
      </c>
      <c r="J70" s="50">
        <f t="shared" si="5"/>
        <v>0</v>
      </c>
      <c r="K70" s="50">
        <f t="shared" si="5"/>
        <v>0</v>
      </c>
      <c r="L70" s="50">
        <f t="shared" si="5"/>
        <v>0</v>
      </c>
      <c r="M70" s="50">
        <f t="shared" si="5"/>
        <v>0</v>
      </c>
      <c r="N70" s="50">
        <f t="shared" si="5"/>
        <v>0</v>
      </c>
      <c r="O70" s="50">
        <f t="shared" si="5"/>
        <v>0</v>
      </c>
      <c r="P70" s="50">
        <f t="shared" si="5"/>
        <v>0</v>
      </c>
      <c r="Q70" s="50">
        <f t="shared" si="5"/>
        <v>0</v>
      </c>
      <c r="R70" s="50">
        <f t="shared" si="5"/>
        <v>0</v>
      </c>
      <c r="S70" s="50">
        <f t="shared" si="5"/>
        <v>0</v>
      </c>
      <c r="T70" s="50">
        <f t="shared" si="5"/>
        <v>0</v>
      </c>
      <c r="U70" s="50">
        <f t="shared" ref="U70:Z70" si="6">SUM(U71:U82)</f>
        <v>0</v>
      </c>
      <c r="V70" s="50">
        <f t="shared" si="6"/>
        <v>0</v>
      </c>
      <c r="W70" s="50">
        <f t="shared" si="6"/>
        <v>0</v>
      </c>
      <c r="X70" s="50">
        <f t="shared" si="6"/>
        <v>0</v>
      </c>
      <c r="Y70" s="50">
        <f t="shared" si="6"/>
        <v>0</v>
      </c>
      <c r="Z70" s="50">
        <f t="shared" si="6"/>
        <v>0</v>
      </c>
      <c r="AA70" s="50">
        <f t="shared" si="4"/>
        <v>0</v>
      </c>
      <c r="AB70" s="275" t="str">
        <f>IF(AA70='1'!R72,"OK","CHECK")</f>
        <v>OK</v>
      </c>
      <c r="AC70" s="227">
        <f>+'1'!T72-'2'!AA70</f>
        <v>0</v>
      </c>
    </row>
    <row r="71" spans="2:29" ht="11.25" customHeight="1" x14ac:dyDescent="0.2">
      <c r="B71" s="280" t="str">
        <f>IF('1'!B73="","",'1'!B73)</f>
        <v/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9">
        <f t="shared" si="4"/>
        <v>0</v>
      </c>
      <c r="AB71" s="275" t="str">
        <f>IF(AA71='1'!R73,"OK","CHECK")</f>
        <v>OK</v>
      </c>
      <c r="AC71" s="227">
        <f>+'1'!T73-'2'!AA71</f>
        <v>0</v>
      </c>
    </row>
    <row r="72" spans="2:29" ht="11.25" customHeight="1" x14ac:dyDescent="0.2">
      <c r="B72" s="280" t="str">
        <f>IF('1'!B74="","",'1'!B74)</f>
        <v/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>
        <f t="shared" si="4"/>
        <v>0</v>
      </c>
      <c r="AB72" s="275" t="str">
        <f>IF(AA72='1'!R74,"OK","CHECK")</f>
        <v>OK</v>
      </c>
      <c r="AC72" s="227">
        <f>+'1'!T74-'2'!AA72</f>
        <v>0</v>
      </c>
    </row>
    <row r="73" spans="2:29" ht="11.25" customHeight="1" x14ac:dyDescent="0.2">
      <c r="B73" s="280" t="str">
        <f>IF('1'!B75="","",'1'!B75)</f>
        <v/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9">
        <f t="shared" ref="AA73:AA104" si="7">SUM(C73:Z73)</f>
        <v>0</v>
      </c>
      <c r="AB73" s="275" t="str">
        <f>IF(AA73='1'!R75,"OK","CHECK")</f>
        <v>OK</v>
      </c>
      <c r="AC73" s="227">
        <f>+'1'!T75-'2'!AA73</f>
        <v>0</v>
      </c>
    </row>
    <row r="74" spans="2:29" ht="11.25" customHeight="1" x14ac:dyDescent="0.2">
      <c r="B74" s="280" t="str">
        <f>IF('1'!B76="","",'1'!B76)</f>
        <v/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9">
        <f t="shared" si="7"/>
        <v>0</v>
      </c>
      <c r="AB74" s="275" t="str">
        <f>IF(AA74='1'!R76,"OK","CHECK")</f>
        <v>OK</v>
      </c>
      <c r="AC74" s="227">
        <f>+'1'!T76-'2'!AA74</f>
        <v>0</v>
      </c>
    </row>
    <row r="75" spans="2:29" ht="11.25" customHeight="1" x14ac:dyDescent="0.2">
      <c r="B75" s="280" t="str">
        <f>IF('1'!B77="","",'1'!B77)</f>
        <v/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9">
        <f t="shared" si="7"/>
        <v>0</v>
      </c>
      <c r="AB75" s="275" t="str">
        <f>IF(AA75='1'!R77,"OK","CHECK")</f>
        <v>OK</v>
      </c>
      <c r="AC75" s="227">
        <f>+'1'!T77-'2'!AA75</f>
        <v>0</v>
      </c>
    </row>
    <row r="76" spans="2:29" ht="11.25" customHeight="1" x14ac:dyDescent="0.2">
      <c r="B76" s="280" t="str">
        <f>IF('1'!B78="","",'1'!B78)</f>
        <v/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9">
        <f t="shared" si="7"/>
        <v>0</v>
      </c>
      <c r="AB76" s="275" t="str">
        <f>IF(AA76='1'!R78,"OK","CHECK")</f>
        <v>OK</v>
      </c>
      <c r="AC76" s="227">
        <f>+'1'!T78-'2'!AA76</f>
        <v>0</v>
      </c>
    </row>
    <row r="77" spans="2:29" ht="11.25" customHeight="1" x14ac:dyDescent="0.2">
      <c r="B77" s="280" t="str">
        <f>IF('1'!B79="","",'1'!B79)</f>
        <v/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9">
        <f t="shared" si="7"/>
        <v>0</v>
      </c>
      <c r="AB77" s="275" t="str">
        <f>IF(AA77='1'!R79,"OK","CHECK")</f>
        <v>OK</v>
      </c>
      <c r="AC77" s="227">
        <f>+'1'!T79-'2'!AA77</f>
        <v>0</v>
      </c>
    </row>
    <row r="78" spans="2:29" ht="11.25" customHeight="1" x14ac:dyDescent="0.2">
      <c r="B78" s="280" t="str">
        <f>IF('1'!B80="","",'1'!B80)</f>
        <v/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9">
        <f t="shared" si="7"/>
        <v>0</v>
      </c>
      <c r="AB78" s="275" t="str">
        <f>IF(AA78='1'!R80,"OK","CHECK")</f>
        <v>OK</v>
      </c>
      <c r="AC78" s="227">
        <f>+'1'!T80-'2'!AA78</f>
        <v>0</v>
      </c>
    </row>
    <row r="79" spans="2:29" ht="11.25" customHeight="1" x14ac:dyDescent="0.2">
      <c r="B79" s="280" t="str">
        <f>IF('1'!B81="","",'1'!B81)</f>
        <v/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9">
        <f t="shared" si="7"/>
        <v>0</v>
      </c>
      <c r="AB79" s="275" t="str">
        <f>IF(AA79='1'!R81,"OK","CHECK")</f>
        <v>OK</v>
      </c>
      <c r="AC79" s="227">
        <f>+'1'!T81-'2'!AA79</f>
        <v>0</v>
      </c>
    </row>
    <row r="80" spans="2:29" ht="11.25" customHeight="1" x14ac:dyDescent="0.2">
      <c r="B80" s="280" t="str">
        <f>IF('1'!B82="","",'1'!B82)</f>
        <v/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9">
        <f t="shared" si="7"/>
        <v>0</v>
      </c>
      <c r="AB80" s="275" t="str">
        <f>IF(AA80='1'!R82,"OK","CHECK")</f>
        <v>OK</v>
      </c>
      <c r="AC80" s="227">
        <f>+'1'!T82-'2'!AA80</f>
        <v>0</v>
      </c>
    </row>
    <row r="81" spans="2:29" ht="11.25" customHeight="1" x14ac:dyDescent="0.2">
      <c r="B81" s="280" t="str">
        <f>IF('1'!B83="","",'1'!B83)</f>
        <v/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>
        <f t="shared" si="7"/>
        <v>0</v>
      </c>
      <c r="AB81" s="275" t="str">
        <f>IF(AA81='1'!R83,"OK","CHECK")</f>
        <v>OK</v>
      </c>
      <c r="AC81" s="227">
        <f>+'1'!T83-'2'!AA81</f>
        <v>0</v>
      </c>
    </row>
    <row r="82" spans="2:29" ht="11.25" customHeight="1" thickBot="1" x14ac:dyDescent="0.25">
      <c r="B82" s="280" t="str">
        <f>IF('1'!B84="","",'1'!B84)</f>
        <v/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9">
        <f t="shared" si="7"/>
        <v>0</v>
      </c>
      <c r="AB82" s="275" t="str">
        <f>IF(AA82='1'!R84,"OK","CHECK")</f>
        <v>OK</v>
      </c>
      <c r="AC82" s="227">
        <f>+'1'!T84-'2'!AA82</f>
        <v>0</v>
      </c>
    </row>
    <row r="83" spans="2:29" ht="31.5" customHeight="1" thickBot="1" x14ac:dyDescent="0.25">
      <c r="B83" s="282" t="str">
        <f>IF('1'!B85="","",'1'!B85)</f>
        <v xml:space="preserve">C) Ricerca contrattuale, le conoscenze e i brevetti acquisiti o ottenuti in licenza </v>
      </c>
      <c r="C83" s="50">
        <f>SUM(C84:C92)</f>
        <v>0</v>
      </c>
      <c r="D83" s="50">
        <f t="shared" ref="D83:T83" si="8">SUM(D84:D92)</f>
        <v>0</v>
      </c>
      <c r="E83" s="50">
        <f t="shared" si="8"/>
        <v>0</v>
      </c>
      <c r="F83" s="50">
        <f t="shared" si="8"/>
        <v>0</v>
      </c>
      <c r="G83" s="50">
        <f t="shared" si="8"/>
        <v>0</v>
      </c>
      <c r="H83" s="50">
        <f t="shared" si="8"/>
        <v>0</v>
      </c>
      <c r="I83" s="50">
        <f t="shared" si="8"/>
        <v>0</v>
      </c>
      <c r="J83" s="50">
        <f t="shared" si="8"/>
        <v>0</v>
      </c>
      <c r="K83" s="50">
        <f t="shared" si="8"/>
        <v>0</v>
      </c>
      <c r="L83" s="50">
        <f t="shared" si="8"/>
        <v>0</v>
      </c>
      <c r="M83" s="50">
        <f t="shared" si="8"/>
        <v>0</v>
      </c>
      <c r="N83" s="50">
        <f t="shared" si="8"/>
        <v>0</v>
      </c>
      <c r="O83" s="50">
        <f t="shared" si="8"/>
        <v>0</v>
      </c>
      <c r="P83" s="50">
        <f t="shared" si="8"/>
        <v>0</v>
      </c>
      <c r="Q83" s="50">
        <f t="shared" si="8"/>
        <v>0</v>
      </c>
      <c r="R83" s="50">
        <f t="shared" si="8"/>
        <v>0</v>
      </c>
      <c r="S83" s="50">
        <f t="shared" si="8"/>
        <v>0</v>
      </c>
      <c r="T83" s="50">
        <f t="shared" si="8"/>
        <v>0</v>
      </c>
      <c r="U83" s="50">
        <f t="shared" ref="U83:Z83" si="9">SUM(U84:U92)</f>
        <v>0</v>
      </c>
      <c r="V83" s="50">
        <f t="shared" si="9"/>
        <v>0</v>
      </c>
      <c r="W83" s="50">
        <f t="shared" si="9"/>
        <v>0</v>
      </c>
      <c r="X83" s="50">
        <f t="shared" si="9"/>
        <v>0</v>
      </c>
      <c r="Y83" s="50">
        <f t="shared" si="9"/>
        <v>0</v>
      </c>
      <c r="Z83" s="50">
        <f t="shared" si="9"/>
        <v>0</v>
      </c>
      <c r="AA83" s="50">
        <f t="shared" si="7"/>
        <v>0</v>
      </c>
      <c r="AB83" s="275" t="str">
        <f>IF(AA83='1'!R85,"OK","CHECK")</f>
        <v>OK</v>
      </c>
      <c r="AC83" s="227">
        <f>+'1'!T85-'2'!AA83</f>
        <v>0</v>
      </c>
    </row>
    <row r="84" spans="2:29" x14ac:dyDescent="0.2">
      <c r="B84" s="280" t="str">
        <f>IF('1'!B86="","",'1'!B86)</f>
        <v/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9">
        <f t="shared" si="7"/>
        <v>0</v>
      </c>
      <c r="AB84" s="275" t="str">
        <f>IF(AA84='1'!R86,"OK","CHECK")</f>
        <v>OK</v>
      </c>
      <c r="AC84" s="227">
        <f>+'1'!T86-'2'!AA84</f>
        <v>0</v>
      </c>
    </row>
    <row r="85" spans="2:29" x14ac:dyDescent="0.2">
      <c r="B85" s="280" t="str">
        <f>IF('1'!B87="","",'1'!B87)</f>
        <v/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9">
        <f t="shared" si="7"/>
        <v>0</v>
      </c>
      <c r="AB85" s="275" t="str">
        <f>IF(AA85='1'!R87,"OK","CHECK")</f>
        <v>OK</v>
      </c>
      <c r="AC85" s="227">
        <f>+'1'!T87-'2'!AA85</f>
        <v>0</v>
      </c>
    </row>
    <row r="86" spans="2:29" x14ac:dyDescent="0.2">
      <c r="B86" s="280" t="str">
        <f>IF('1'!B88="","",'1'!B88)</f>
        <v/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9">
        <f t="shared" si="7"/>
        <v>0</v>
      </c>
      <c r="AB86" s="275" t="str">
        <f>IF(AA86='1'!R88,"OK","CHECK")</f>
        <v>OK</v>
      </c>
      <c r="AC86" s="227">
        <f>+'1'!T88-'2'!AA86</f>
        <v>0</v>
      </c>
    </row>
    <row r="87" spans="2:29" x14ac:dyDescent="0.2">
      <c r="B87" s="280" t="str">
        <f>IF('1'!B89="","",'1'!B89)</f>
        <v/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9">
        <f t="shared" si="7"/>
        <v>0</v>
      </c>
      <c r="AB87" s="275" t="str">
        <f>IF(AA87='1'!R89,"OK","CHECK")</f>
        <v>OK</v>
      </c>
      <c r="AC87" s="227">
        <f>+'1'!T89-'2'!AA87</f>
        <v>0</v>
      </c>
    </row>
    <row r="88" spans="2:29" x14ac:dyDescent="0.2">
      <c r="B88" s="280" t="str">
        <f>IF('1'!B90="","",'1'!B90)</f>
        <v/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9">
        <f t="shared" si="7"/>
        <v>0</v>
      </c>
      <c r="AB88" s="275" t="str">
        <f>IF(AA88='1'!R90,"OK","CHECK")</f>
        <v>OK</v>
      </c>
      <c r="AC88" s="227">
        <f>+'1'!T90-'2'!AA88</f>
        <v>0</v>
      </c>
    </row>
    <row r="89" spans="2:29" x14ac:dyDescent="0.2">
      <c r="B89" s="280" t="str">
        <f>IF('1'!B91="","",'1'!B91)</f>
        <v/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9">
        <f t="shared" si="7"/>
        <v>0</v>
      </c>
      <c r="AB89" s="275" t="str">
        <f>IF(AA89='1'!R91,"OK","CHECK")</f>
        <v>OK</v>
      </c>
      <c r="AC89" s="227">
        <f>+'1'!T91-'2'!AA89</f>
        <v>0</v>
      </c>
    </row>
    <row r="90" spans="2:29" x14ac:dyDescent="0.2">
      <c r="B90" s="280" t="str">
        <f>IF('1'!B92="","",'1'!B92)</f>
        <v/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9">
        <f t="shared" si="7"/>
        <v>0</v>
      </c>
      <c r="AB90" s="275" t="str">
        <f>IF(AA90='1'!R92,"OK","CHECK")</f>
        <v>OK</v>
      </c>
      <c r="AC90" s="227">
        <f>+'1'!T92-'2'!AA90</f>
        <v>0</v>
      </c>
    </row>
    <row r="91" spans="2:29" x14ac:dyDescent="0.2">
      <c r="B91" s="280" t="str">
        <f>IF('1'!B93="","",'1'!B93)</f>
        <v/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9">
        <f t="shared" si="7"/>
        <v>0</v>
      </c>
      <c r="AB91" s="275" t="str">
        <f>IF(AA91='1'!R93,"OK","CHECK")</f>
        <v>OK</v>
      </c>
      <c r="AC91" s="227">
        <f>+'1'!T93-'2'!AA91</f>
        <v>0</v>
      </c>
    </row>
    <row r="92" spans="2:29" ht="12" thickBot="1" x14ac:dyDescent="0.25">
      <c r="B92" s="280" t="str">
        <f>IF('1'!B94="","",'1'!B94)</f>
        <v/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9">
        <f t="shared" si="7"/>
        <v>0</v>
      </c>
      <c r="AB92" s="275" t="str">
        <f>IF(AA92='1'!R94,"OK","CHECK")</f>
        <v>OK</v>
      </c>
      <c r="AC92" s="227">
        <f>+'1'!T94-'2'!AA92</f>
        <v>0</v>
      </c>
    </row>
    <row r="93" spans="2:29" ht="48" customHeight="1" thickBot="1" x14ac:dyDescent="0.25">
      <c r="B93" s="282" t="str">
        <f>IF('1'!B95="","",'1'!B95)</f>
        <v>D) Altri costi di esercizio</v>
      </c>
      <c r="C93" s="50">
        <f>SUM(C94:C102)</f>
        <v>0</v>
      </c>
      <c r="D93" s="50">
        <f t="shared" ref="D93:T93" si="10">SUM(D94:D102)</f>
        <v>0</v>
      </c>
      <c r="E93" s="50">
        <f t="shared" si="10"/>
        <v>0</v>
      </c>
      <c r="F93" s="50">
        <f t="shared" si="10"/>
        <v>0</v>
      </c>
      <c r="G93" s="50">
        <f t="shared" si="10"/>
        <v>0</v>
      </c>
      <c r="H93" s="50">
        <f t="shared" si="10"/>
        <v>0</v>
      </c>
      <c r="I93" s="50">
        <f t="shared" si="10"/>
        <v>0</v>
      </c>
      <c r="J93" s="50">
        <f t="shared" si="10"/>
        <v>0</v>
      </c>
      <c r="K93" s="50">
        <f t="shared" si="10"/>
        <v>0</v>
      </c>
      <c r="L93" s="50">
        <f t="shared" si="10"/>
        <v>0</v>
      </c>
      <c r="M93" s="50">
        <f t="shared" si="10"/>
        <v>0</v>
      </c>
      <c r="N93" s="50">
        <f t="shared" si="10"/>
        <v>0</v>
      </c>
      <c r="O93" s="50">
        <f t="shared" si="10"/>
        <v>0</v>
      </c>
      <c r="P93" s="50">
        <f t="shared" si="10"/>
        <v>0</v>
      </c>
      <c r="Q93" s="50">
        <f t="shared" si="10"/>
        <v>0</v>
      </c>
      <c r="R93" s="50">
        <f t="shared" si="10"/>
        <v>0</v>
      </c>
      <c r="S93" s="50">
        <f t="shared" si="10"/>
        <v>0</v>
      </c>
      <c r="T93" s="50">
        <f t="shared" si="10"/>
        <v>0</v>
      </c>
      <c r="U93" s="50">
        <f t="shared" ref="U93:Z93" si="11">SUM(U94:U102)</f>
        <v>0</v>
      </c>
      <c r="V93" s="50">
        <f t="shared" si="11"/>
        <v>0</v>
      </c>
      <c r="W93" s="50">
        <f t="shared" si="11"/>
        <v>0</v>
      </c>
      <c r="X93" s="50">
        <f t="shared" si="11"/>
        <v>0</v>
      </c>
      <c r="Y93" s="50">
        <f t="shared" si="11"/>
        <v>0</v>
      </c>
      <c r="Z93" s="50">
        <f t="shared" si="11"/>
        <v>0</v>
      </c>
      <c r="AA93" s="50">
        <f t="shared" si="7"/>
        <v>0</v>
      </c>
      <c r="AB93" s="275" t="str">
        <f>IF(AA93='1'!R95,"OK","CHECK")</f>
        <v>OK</v>
      </c>
      <c r="AC93" s="227">
        <f>+'1'!T95-'2'!AA93</f>
        <v>0</v>
      </c>
    </row>
    <row r="94" spans="2:29" x14ac:dyDescent="0.2">
      <c r="B94" s="280" t="str">
        <f>IF('1'!B96="","",'1'!B96)</f>
        <v/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9">
        <f t="shared" si="7"/>
        <v>0</v>
      </c>
      <c r="AB94" s="275" t="str">
        <f>IF(AA94='1'!R96,"OK","CHECK")</f>
        <v>OK</v>
      </c>
      <c r="AC94" s="227">
        <f>+'1'!T96-'2'!AA94</f>
        <v>0</v>
      </c>
    </row>
    <row r="95" spans="2:29" x14ac:dyDescent="0.2">
      <c r="B95" s="280" t="str">
        <f>IF('1'!B97="","",'1'!B97)</f>
        <v/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9">
        <f t="shared" si="7"/>
        <v>0</v>
      </c>
      <c r="AB95" s="275" t="str">
        <f>IF(AA95='1'!R97,"OK","CHECK")</f>
        <v>OK</v>
      </c>
      <c r="AC95" s="227">
        <f>+'1'!T97-'2'!AA95</f>
        <v>0</v>
      </c>
    </row>
    <row r="96" spans="2:29" x14ac:dyDescent="0.2">
      <c r="B96" s="280" t="str">
        <f>IF('1'!B98="","",'1'!B98)</f>
        <v/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9">
        <f t="shared" si="7"/>
        <v>0</v>
      </c>
      <c r="AB96" s="275" t="str">
        <f>IF(AA96='1'!R98,"OK","CHECK")</f>
        <v>OK</v>
      </c>
      <c r="AC96" s="227">
        <f>+'1'!T98-'2'!AA96</f>
        <v>0</v>
      </c>
    </row>
    <row r="97" spans="2:29" x14ac:dyDescent="0.2">
      <c r="B97" s="280" t="str">
        <f>IF('1'!B99="","",'1'!B99)</f>
        <v/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>
        <f t="shared" si="7"/>
        <v>0</v>
      </c>
      <c r="AB97" s="275" t="str">
        <f>IF(AA97='1'!R99,"OK","CHECK")</f>
        <v>OK</v>
      </c>
      <c r="AC97" s="227">
        <f>+'1'!T99-'2'!AA97</f>
        <v>0</v>
      </c>
    </row>
    <row r="98" spans="2:29" x14ac:dyDescent="0.2">
      <c r="B98" s="280" t="str">
        <f>IF('1'!B100="","",'1'!B100)</f>
        <v/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>
        <f t="shared" si="7"/>
        <v>0</v>
      </c>
      <c r="AB98" s="275" t="str">
        <f>IF(AA98='1'!R100,"OK","CHECK")</f>
        <v>OK</v>
      </c>
      <c r="AC98" s="227">
        <f>+'1'!T100-'2'!AA98</f>
        <v>0</v>
      </c>
    </row>
    <row r="99" spans="2:29" x14ac:dyDescent="0.2">
      <c r="B99" s="280" t="str">
        <f>IF('1'!B101="","",'1'!B101)</f>
        <v/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>
        <f t="shared" si="7"/>
        <v>0</v>
      </c>
      <c r="AB99" s="275" t="str">
        <f>IF(AA99='1'!R101,"OK","CHECK")</f>
        <v>OK</v>
      </c>
      <c r="AC99" s="227">
        <f>+'1'!T101-'2'!AA99</f>
        <v>0</v>
      </c>
    </row>
    <row r="100" spans="2:29" x14ac:dyDescent="0.2">
      <c r="B100" s="280" t="str">
        <f>IF('1'!B102="","",'1'!B102)</f>
        <v/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9">
        <f t="shared" si="7"/>
        <v>0</v>
      </c>
      <c r="AB100" s="275" t="str">
        <f>IF(AA100='1'!R102,"OK","CHECK")</f>
        <v>OK</v>
      </c>
      <c r="AC100" s="227">
        <f>+'1'!T102-'2'!AA100</f>
        <v>0</v>
      </c>
    </row>
    <row r="101" spans="2:29" x14ac:dyDescent="0.2">
      <c r="B101" s="280" t="str">
        <f>IF('1'!B103="","",'1'!B103)</f>
        <v/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>
        <f t="shared" si="7"/>
        <v>0</v>
      </c>
      <c r="AB101" s="275" t="str">
        <f>IF(AA101='1'!R103,"OK","CHECK")</f>
        <v>OK</v>
      </c>
      <c r="AC101" s="227">
        <f>+'1'!T103-'2'!AA101</f>
        <v>0</v>
      </c>
    </row>
    <row r="102" spans="2:29" ht="12" thickBot="1" x14ac:dyDescent="0.25">
      <c r="B102" s="280" t="str">
        <f>IF('1'!B104="","",'1'!B104)</f>
        <v/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9">
        <f t="shared" si="7"/>
        <v>0</v>
      </c>
      <c r="AB102" s="275" t="str">
        <f>IF(AA102='1'!R104,"OK","CHECK")</f>
        <v>OK</v>
      </c>
      <c r="AC102" s="227">
        <f>+'1'!T104-'2'!AA102</f>
        <v>0</v>
      </c>
    </row>
    <row r="103" spans="2:29" ht="12" thickBot="1" x14ac:dyDescent="0.25">
      <c r="B103" s="282" t="str">
        <f>IF('1'!B105="","",'1'!B105)</f>
        <v>E) Spese generali supplementari</v>
      </c>
      <c r="C103" s="50">
        <f t="shared" ref="C103:F103" si="12">SUM(C104)</f>
        <v>0</v>
      </c>
      <c r="D103" s="50">
        <f t="shared" si="12"/>
        <v>0</v>
      </c>
      <c r="E103" s="50">
        <f t="shared" si="12"/>
        <v>0</v>
      </c>
      <c r="F103" s="50">
        <f t="shared" si="12"/>
        <v>0</v>
      </c>
      <c r="G103" s="50">
        <f>SUM(G104)</f>
        <v>0</v>
      </c>
      <c r="H103" s="50">
        <f t="shared" ref="H103:Z103" si="13">SUM(H104)</f>
        <v>0</v>
      </c>
      <c r="I103" s="50">
        <f t="shared" si="13"/>
        <v>0</v>
      </c>
      <c r="J103" s="50">
        <f t="shared" si="13"/>
        <v>0</v>
      </c>
      <c r="K103" s="50">
        <f t="shared" si="13"/>
        <v>0</v>
      </c>
      <c r="L103" s="50">
        <f t="shared" si="13"/>
        <v>0</v>
      </c>
      <c r="M103" s="50">
        <f t="shared" si="13"/>
        <v>0</v>
      </c>
      <c r="N103" s="50">
        <f t="shared" si="13"/>
        <v>0</v>
      </c>
      <c r="O103" s="50">
        <f t="shared" si="13"/>
        <v>0</v>
      </c>
      <c r="P103" s="50">
        <f t="shared" si="13"/>
        <v>0</v>
      </c>
      <c r="Q103" s="50">
        <f t="shared" si="13"/>
        <v>0</v>
      </c>
      <c r="R103" s="50">
        <f t="shared" si="13"/>
        <v>0</v>
      </c>
      <c r="S103" s="50">
        <f t="shared" si="13"/>
        <v>0</v>
      </c>
      <c r="T103" s="50">
        <f t="shared" si="13"/>
        <v>0</v>
      </c>
      <c r="U103" s="50">
        <f t="shared" si="13"/>
        <v>0</v>
      </c>
      <c r="V103" s="50">
        <f t="shared" si="13"/>
        <v>0</v>
      </c>
      <c r="W103" s="50">
        <f t="shared" si="13"/>
        <v>0</v>
      </c>
      <c r="X103" s="50">
        <f t="shared" si="13"/>
        <v>0</v>
      </c>
      <c r="Y103" s="50">
        <f t="shared" si="13"/>
        <v>0</v>
      </c>
      <c r="Z103" s="50">
        <f t="shared" si="13"/>
        <v>0</v>
      </c>
      <c r="AA103" s="50">
        <f t="shared" si="7"/>
        <v>0</v>
      </c>
      <c r="AB103" s="275" t="str">
        <f>IF(AA103='1'!R105,"OK","CHECK")</f>
        <v>OK</v>
      </c>
      <c r="AC103" s="227">
        <f>+'1'!T105-'2'!AA103</f>
        <v>0</v>
      </c>
    </row>
    <row r="104" spans="2:29" x14ac:dyDescent="0.2">
      <c r="B104" s="283" t="str">
        <f>IF('1'!B106="","",'1'!B106)</f>
        <v>Spese generali</v>
      </c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6">
        <f t="shared" si="7"/>
        <v>0</v>
      </c>
      <c r="AB104" s="275" t="str">
        <f>IF(AA104='1'!R106,"OK","CHECK")</f>
        <v>OK</v>
      </c>
      <c r="AC104" s="227">
        <f>+'1'!T106-'2'!AA104</f>
        <v>0</v>
      </c>
    </row>
    <row r="105" spans="2:29" ht="12" thickBot="1" x14ac:dyDescent="0.25">
      <c r="B105" s="284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6" t="str">
        <f>IF((COUNTIF(AB8:AB104,"check"))&gt;0,"CHECK","OK")</f>
        <v>OK</v>
      </c>
    </row>
    <row r="107" spans="2:29" s="1" customFormat="1" ht="24.95" customHeight="1" x14ac:dyDescent="0.2">
      <c r="B107"/>
    </row>
    <row r="110" spans="2:29" ht="30" customHeight="1" x14ac:dyDescent="0.2"/>
    <row r="111" spans="2:29" ht="30" customHeight="1" x14ac:dyDescent="0.2"/>
    <row r="112" spans="2:29" ht="30" customHeight="1" x14ac:dyDescent="0.2"/>
    <row r="113" ht="30" customHeight="1" x14ac:dyDescent="0.2"/>
  </sheetData>
  <sheetProtection algorithmName="SHA-512" hashValue="KWLbttYuX6hmIzbzWDtG1Ch428sIJls3BakdGdRh0A0SjLtSHgalVwEC7BMRl4jyfGPc5lw1WL68w/yD4/TbeA==" saltValue="SMRAAQkPzA0ElLu4gJKTUw==" spinCount="100000" sheet="1" formatCells="0" formatColumns="0" formatRows="0"/>
  <mergeCells count="3">
    <mergeCell ref="B3:E3"/>
    <mergeCell ref="B2:T2"/>
    <mergeCell ref="R3:AA4"/>
  </mergeCells>
  <phoneticPr fontId="10" type="noConversion"/>
  <conditionalFormatting sqref="C6:Z6">
    <cfRule type="containsText" dxfId="33" priority="3" operator="containsText" text="OK">
      <formula>NOT(ISERROR(SEARCH("OK",C6)))</formula>
    </cfRule>
  </conditionalFormatting>
  <conditionalFormatting sqref="C10:Z69 C71:Z82 C84:Z92 C94:Z102 C104:Z104">
    <cfRule type="notContainsBlanks" dxfId="32" priority="4">
      <formula>LEN(TRIM(C10))&gt;0</formula>
    </cfRule>
  </conditionalFormatting>
  <conditionalFormatting sqref="R3">
    <cfRule type="containsText" dxfId="31" priority="22" operator="containsText" text="OK">
      <formula>NOT(ISERROR(SEARCH("OK",R3)))</formula>
    </cfRule>
    <cfRule type="containsText" dxfId="30" priority="23" operator="containsText" text="Rivedere articolazione temporale">
      <formula>NOT(ISERROR(SEARCH("Rivedere articolazione temporale",R3)))</formula>
    </cfRule>
  </conditionalFormatting>
  <conditionalFormatting sqref="AB8:AB105">
    <cfRule type="containsText" dxfId="29" priority="18" operator="containsText" text="CHECK">
      <formula>NOT(ISERROR(SEARCH("CHECK",AB8)))</formula>
    </cfRule>
    <cfRule type="containsText" dxfId="28" priority="19" operator="containsText" text="ok">
      <formula>NOT(ISERROR(SEARCH("ok",AB8)))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3" orientation="landscape" r:id="rId1"/>
  <rowBreaks count="1" manualBreakCount="1">
    <brk id="10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N93"/>
  <sheetViews>
    <sheetView showGridLines="0" view="pageBreakPreview" zoomScaleNormal="100" zoomScaleSheetLayoutView="100" workbookViewId="0">
      <pane xSplit="3" ySplit="8" topLeftCell="D86" activePane="bottomRight" state="frozenSplit"/>
      <selection activeCell="E13" sqref="E13"/>
      <selection pane="topRight" activeCell="E13" sqref="E13"/>
      <selection pane="bottomLeft" activeCell="E13" sqref="E13"/>
      <selection pane="bottomRight" activeCell="J25" sqref="J25:M27"/>
    </sheetView>
  </sheetViews>
  <sheetFormatPr defaultRowHeight="11.25" x14ac:dyDescent="0.2"/>
  <cols>
    <col min="2" max="2" width="15.33203125" customWidth="1"/>
    <col min="3" max="3" width="30.83203125" customWidth="1"/>
    <col min="4" max="7" width="17.1640625" customWidth="1"/>
    <col min="8" max="8" width="19" customWidth="1"/>
    <col min="9" max="9" width="20.83203125" customWidth="1"/>
    <col min="10" max="14" width="17.1640625" customWidth="1"/>
    <col min="15" max="20" width="9.83203125" customWidth="1"/>
  </cols>
  <sheetData>
    <row r="2" spans="2:14" ht="12" thickBot="1" x14ac:dyDescent="0.25"/>
    <row r="3" spans="2:14" ht="15.75" customHeight="1" x14ac:dyDescent="0.2">
      <c r="B3" s="601" t="s">
        <v>281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3"/>
    </row>
    <row r="4" spans="2:14" ht="13.5" customHeight="1" thickBot="1" x14ac:dyDescent="0.25">
      <c r="B4" s="604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6"/>
    </row>
    <row r="5" spans="2:14" x14ac:dyDescent="0.2">
      <c r="B5" s="607" t="s">
        <v>127</v>
      </c>
      <c r="C5" s="609" t="s">
        <v>128</v>
      </c>
      <c r="D5" s="610" t="s">
        <v>129</v>
      </c>
      <c r="E5" s="610"/>
      <c r="F5" s="610"/>
      <c r="G5" s="610"/>
      <c r="H5" s="610"/>
      <c r="I5" s="610"/>
      <c r="J5" s="610"/>
      <c r="K5" s="610"/>
      <c r="L5" s="610"/>
      <c r="M5" s="611"/>
      <c r="N5" s="612"/>
    </row>
    <row r="6" spans="2:14" ht="44.25" customHeight="1" x14ac:dyDescent="0.2">
      <c r="B6" s="608"/>
      <c r="C6" s="597"/>
      <c r="D6" s="597" t="s">
        <v>296</v>
      </c>
      <c r="E6" s="597" t="s">
        <v>297</v>
      </c>
      <c r="F6" s="597" t="s">
        <v>298</v>
      </c>
      <c r="G6" s="597" t="s">
        <v>299</v>
      </c>
      <c r="H6" s="597" t="s">
        <v>300</v>
      </c>
      <c r="I6" s="597" t="s">
        <v>301</v>
      </c>
      <c r="J6" s="597" t="s">
        <v>302</v>
      </c>
      <c r="K6" s="597" t="s">
        <v>303</v>
      </c>
      <c r="L6" s="597" t="s">
        <v>304</v>
      </c>
      <c r="M6" s="597" t="s">
        <v>305</v>
      </c>
      <c r="N6" s="613" t="s">
        <v>1</v>
      </c>
    </row>
    <row r="7" spans="2:14" ht="11.25" customHeight="1" x14ac:dyDescent="0.2">
      <c r="B7" s="608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613"/>
    </row>
    <row r="8" spans="2:14" x14ac:dyDescent="0.2">
      <c r="B8" s="608"/>
      <c r="C8" s="597"/>
      <c r="D8" s="114" t="s">
        <v>130</v>
      </c>
      <c r="E8" s="114" t="s">
        <v>130</v>
      </c>
      <c r="F8" s="114" t="s">
        <v>130</v>
      </c>
      <c r="G8" s="114" t="s">
        <v>130</v>
      </c>
      <c r="H8" s="114" t="s">
        <v>130</v>
      </c>
      <c r="I8" s="114" t="s">
        <v>130</v>
      </c>
      <c r="J8" s="114" t="s">
        <v>130</v>
      </c>
      <c r="K8" s="114" t="s">
        <v>130</v>
      </c>
      <c r="L8" s="114" t="s">
        <v>130</v>
      </c>
      <c r="M8" s="114" t="s">
        <v>130</v>
      </c>
      <c r="N8" s="228" t="s">
        <v>130</v>
      </c>
    </row>
    <row r="9" spans="2:14" x14ac:dyDescent="0.2">
      <c r="B9" s="598" t="s">
        <v>131</v>
      </c>
      <c r="C9" s="115">
        <f>+A_I_1!$D$5</f>
        <v>0</v>
      </c>
      <c r="D9" s="116"/>
      <c r="E9" s="116"/>
      <c r="F9" s="116"/>
      <c r="G9" s="116"/>
      <c r="H9" s="116"/>
      <c r="I9" s="116"/>
      <c r="J9" s="116"/>
      <c r="K9" s="116"/>
      <c r="L9" s="116"/>
      <c r="M9" s="393"/>
      <c r="N9" s="231">
        <f>SUM(D9:M9)</f>
        <v>0</v>
      </c>
    </row>
    <row r="10" spans="2:14" x14ac:dyDescent="0.2">
      <c r="B10" s="598"/>
      <c r="C10" s="115">
        <f>+A_I_2!$D$5</f>
        <v>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393"/>
      <c r="N10" s="231">
        <f t="shared" ref="N10:N73" si="0">SUM(D10:M10)</f>
        <v>0</v>
      </c>
    </row>
    <row r="11" spans="2:14" x14ac:dyDescent="0.2">
      <c r="B11" s="598"/>
      <c r="C11" s="115">
        <f>+A_I_3!$D$5</f>
        <v>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393"/>
      <c r="N11" s="231">
        <f t="shared" si="0"/>
        <v>0</v>
      </c>
    </row>
    <row r="12" spans="2:14" x14ac:dyDescent="0.2">
      <c r="B12" s="598"/>
      <c r="C12" s="115" t="str">
        <f>+A_OdR!$D$5</f>
        <v/>
      </c>
      <c r="D12" s="116"/>
      <c r="E12" s="116"/>
      <c r="F12" s="116"/>
      <c r="G12" s="116"/>
      <c r="H12" s="116"/>
      <c r="I12" s="116"/>
      <c r="J12" s="116"/>
      <c r="K12" s="116"/>
      <c r="L12" s="116"/>
      <c r="M12" s="393"/>
      <c r="N12" s="231">
        <f t="shared" si="0"/>
        <v>0</v>
      </c>
    </row>
    <row r="13" spans="2:14" x14ac:dyDescent="0.2">
      <c r="B13" s="599" t="s">
        <v>132</v>
      </c>
      <c r="C13" s="600"/>
      <c r="D13" s="117">
        <f>SUM(D9:D12)</f>
        <v>0</v>
      </c>
      <c r="E13" s="117">
        <f t="shared" ref="E13:M13" si="1">SUM(E9:E12)</f>
        <v>0</v>
      </c>
      <c r="F13" s="117">
        <f t="shared" si="1"/>
        <v>0</v>
      </c>
      <c r="G13" s="117">
        <f t="shared" si="1"/>
        <v>0</v>
      </c>
      <c r="H13" s="117">
        <f t="shared" si="1"/>
        <v>0</v>
      </c>
      <c r="I13" s="117">
        <f t="shared" si="1"/>
        <v>0</v>
      </c>
      <c r="J13" s="117">
        <f t="shared" si="1"/>
        <v>0</v>
      </c>
      <c r="K13" s="117">
        <f t="shared" si="1"/>
        <v>0</v>
      </c>
      <c r="L13" s="117">
        <f t="shared" si="1"/>
        <v>0</v>
      </c>
      <c r="M13" s="117">
        <f t="shared" si="1"/>
        <v>0</v>
      </c>
      <c r="N13" s="231">
        <f t="shared" si="0"/>
        <v>0</v>
      </c>
    </row>
    <row r="14" spans="2:14" x14ac:dyDescent="0.2">
      <c r="B14" s="598" t="s">
        <v>133</v>
      </c>
      <c r="C14" s="115">
        <f>+A_I_1!$D$5</f>
        <v>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393"/>
      <c r="N14" s="231">
        <f t="shared" si="0"/>
        <v>0</v>
      </c>
    </row>
    <row r="15" spans="2:14" x14ac:dyDescent="0.2">
      <c r="B15" s="598"/>
      <c r="C15" s="115">
        <f>+A_I_2!$D$5</f>
        <v>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393"/>
      <c r="N15" s="231">
        <f t="shared" si="0"/>
        <v>0</v>
      </c>
    </row>
    <row r="16" spans="2:14" x14ac:dyDescent="0.2">
      <c r="B16" s="598"/>
      <c r="C16" s="115">
        <f>+A_I_3!$D$5</f>
        <v>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393"/>
      <c r="N16" s="231">
        <f t="shared" si="0"/>
        <v>0</v>
      </c>
    </row>
    <row r="17" spans="2:14" x14ac:dyDescent="0.2">
      <c r="B17" s="598"/>
      <c r="C17" s="115" t="str">
        <f>+A_OdR!$D$5</f>
        <v/>
      </c>
      <c r="D17" s="116"/>
      <c r="E17" s="116"/>
      <c r="F17" s="116"/>
      <c r="G17" s="116"/>
      <c r="H17" s="116"/>
      <c r="I17" s="116"/>
      <c r="J17" s="116"/>
      <c r="K17" s="116"/>
      <c r="L17" s="116"/>
      <c r="M17" s="393"/>
      <c r="N17" s="231">
        <f t="shared" si="0"/>
        <v>0</v>
      </c>
    </row>
    <row r="18" spans="2:14" x14ac:dyDescent="0.2">
      <c r="B18" s="599" t="s">
        <v>132</v>
      </c>
      <c r="C18" s="600"/>
      <c r="D18" s="117">
        <f>SUM(D14:D17)</f>
        <v>0</v>
      </c>
      <c r="E18" s="117">
        <f t="shared" ref="E18:M18" si="2">SUM(E14:E17)</f>
        <v>0</v>
      </c>
      <c r="F18" s="117">
        <f t="shared" si="2"/>
        <v>0</v>
      </c>
      <c r="G18" s="117">
        <f t="shared" si="2"/>
        <v>0</v>
      </c>
      <c r="H18" s="117">
        <f t="shared" si="2"/>
        <v>0</v>
      </c>
      <c r="I18" s="117">
        <f t="shared" si="2"/>
        <v>0</v>
      </c>
      <c r="J18" s="117">
        <f t="shared" si="2"/>
        <v>0</v>
      </c>
      <c r="K18" s="117">
        <f t="shared" si="2"/>
        <v>0</v>
      </c>
      <c r="L18" s="117">
        <f t="shared" si="2"/>
        <v>0</v>
      </c>
      <c r="M18" s="117">
        <f t="shared" si="2"/>
        <v>0</v>
      </c>
      <c r="N18" s="231">
        <f t="shared" si="0"/>
        <v>0</v>
      </c>
    </row>
    <row r="19" spans="2:14" x14ac:dyDescent="0.2">
      <c r="B19" s="598" t="s">
        <v>134</v>
      </c>
      <c r="C19" s="115">
        <f>+A_I_1!$D$5</f>
        <v>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393"/>
      <c r="N19" s="231">
        <f t="shared" si="0"/>
        <v>0</v>
      </c>
    </row>
    <row r="20" spans="2:14" x14ac:dyDescent="0.2">
      <c r="B20" s="598"/>
      <c r="C20" s="115">
        <f>+A_I_2!$D$5</f>
        <v>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393"/>
      <c r="N20" s="231">
        <f t="shared" si="0"/>
        <v>0</v>
      </c>
    </row>
    <row r="21" spans="2:14" x14ac:dyDescent="0.2">
      <c r="B21" s="598"/>
      <c r="C21" s="115">
        <f>+A_I_3!$D$5</f>
        <v>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393"/>
      <c r="N21" s="231">
        <f t="shared" si="0"/>
        <v>0</v>
      </c>
    </row>
    <row r="22" spans="2:14" x14ac:dyDescent="0.2">
      <c r="B22" s="598"/>
      <c r="C22" s="115" t="str">
        <f>+A_OdR!$D$5</f>
        <v/>
      </c>
      <c r="D22" s="116"/>
      <c r="E22" s="116"/>
      <c r="F22" s="116"/>
      <c r="G22" s="116"/>
      <c r="H22" s="116"/>
      <c r="I22" s="116"/>
      <c r="J22" s="116"/>
      <c r="K22" s="116"/>
      <c r="L22" s="116"/>
      <c r="M22" s="393"/>
      <c r="N22" s="231">
        <f t="shared" si="0"/>
        <v>0</v>
      </c>
    </row>
    <row r="23" spans="2:14" x14ac:dyDescent="0.2">
      <c r="B23" s="599" t="s">
        <v>132</v>
      </c>
      <c r="C23" s="600"/>
      <c r="D23" s="117">
        <f>SUM(D19:D22)</f>
        <v>0</v>
      </c>
      <c r="E23" s="117">
        <f t="shared" ref="E23:M23" si="3">SUM(E19:E22)</f>
        <v>0</v>
      </c>
      <c r="F23" s="117">
        <f t="shared" si="3"/>
        <v>0</v>
      </c>
      <c r="G23" s="117">
        <f t="shared" si="3"/>
        <v>0</v>
      </c>
      <c r="H23" s="117">
        <f t="shared" si="3"/>
        <v>0</v>
      </c>
      <c r="I23" s="117">
        <f t="shared" si="3"/>
        <v>0</v>
      </c>
      <c r="J23" s="117">
        <f t="shared" si="3"/>
        <v>0</v>
      </c>
      <c r="K23" s="117">
        <f t="shared" si="3"/>
        <v>0</v>
      </c>
      <c r="L23" s="117">
        <f t="shared" si="3"/>
        <v>0</v>
      </c>
      <c r="M23" s="117">
        <f t="shared" si="3"/>
        <v>0</v>
      </c>
      <c r="N23" s="231">
        <f t="shared" si="0"/>
        <v>0</v>
      </c>
    </row>
    <row r="24" spans="2:14" x14ac:dyDescent="0.2">
      <c r="B24" s="598" t="s">
        <v>135</v>
      </c>
      <c r="C24" s="115">
        <f>+A_I_1!$D$5</f>
        <v>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393"/>
      <c r="N24" s="231">
        <f t="shared" si="0"/>
        <v>0</v>
      </c>
    </row>
    <row r="25" spans="2:14" x14ac:dyDescent="0.2">
      <c r="B25" s="598"/>
      <c r="C25" s="115">
        <f>+A_I_2!$D$5</f>
        <v>0</v>
      </c>
      <c r="D25" s="116"/>
      <c r="E25" s="116"/>
      <c r="F25" s="116"/>
      <c r="G25" s="116"/>
      <c r="H25" s="116"/>
      <c r="I25" s="116"/>
      <c r="J25" s="116"/>
      <c r="K25" s="116"/>
      <c r="L25" s="116"/>
      <c r="M25" s="393"/>
      <c r="N25" s="231">
        <f t="shared" si="0"/>
        <v>0</v>
      </c>
    </row>
    <row r="26" spans="2:14" x14ac:dyDescent="0.2">
      <c r="B26" s="598"/>
      <c r="C26" s="115">
        <f>+A_I_3!$D$5</f>
        <v>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393"/>
      <c r="N26" s="231">
        <f t="shared" si="0"/>
        <v>0</v>
      </c>
    </row>
    <row r="27" spans="2:14" x14ac:dyDescent="0.2">
      <c r="B27" s="598"/>
      <c r="C27" s="115" t="str">
        <f>+A_OdR!$D$5</f>
        <v/>
      </c>
      <c r="D27" s="116"/>
      <c r="E27" s="116"/>
      <c r="F27" s="116"/>
      <c r="G27" s="116"/>
      <c r="H27" s="116"/>
      <c r="I27" s="116"/>
      <c r="J27" s="116"/>
      <c r="K27" s="116"/>
      <c r="L27" s="116"/>
      <c r="M27" s="393"/>
      <c r="N27" s="231">
        <f t="shared" si="0"/>
        <v>0</v>
      </c>
    </row>
    <row r="28" spans="2:14" x14ac:dyDescent="0.2">
      <c r="B28" s="599" t="s">
        <v>132</v>
      </c>
      <c r="C28" s="600"/>
      <c r="D28" s="117">
        <f>SUM(D24:D27)</f>
        <v>0</v>
      </c>
      <c r="E28" s="117">
        <f t="shared" ref="E28:M28" si="4">SUM(E24:E27)</f>
        <v>0</v>
      </c>
      <c r="F28" s="117">
        <f t="shared" si="4"/>
        <v>0</v>
      </c>
      <c r="G28" s="117">
        <f t="shared" si="4"/>
        <v>0</v>
      </c>
      <c r="H28" s="117">
        <f t="shared" si="4"/>
        <v>0</v>
      </c>
      <c r="I28" s="117">
        <f t="shared" si="4"/>
        <v>0</v>
      </c>
      <c r="J28" s="117">
        <f t="shared" si="4"/>
        <v>0</v>
      </c>
      <c r="K28" s="117">
        <f t="shared" si="4"/>
        <v>0</v>
      </c>
      <c r="L28" s="117">
        <f t="shared" si="4"/>
        <v>0</v>
      </c>
      <c r="M28" s="117">
        <f t="shared" si="4"/>
        <v>0</v>
      </c>
      <c r="N28" s="231">
        <f t="shared" si="0"/>
        <v>0</v>
      </c>
    </row>
    <row r="29" spans="2:14" x14ac:dyDescent="0.2">
      <c r="B29" s="598" t="s">
        <v>136</v>
      </c>
      <c r="C29" s="115">
        <f>+A_I_1!$D$5</f>
        <v>0</v>
      </c>
      <c r="D29" s="116"/>
      <c r="E29" s="116"/>
      <c r="F29" s="116"/>
      <c r="G29" s="116"/>
      <c r="H29" s="116"/>
      <c r="I29" s="116"/>
      <c r="J29" s="116"/>
      <c r="K29" s="116"/>
      <c r="L29" s="116"/>
      <c r="M29" s="393"/>
      <c r="N29" s="231">
        <f t="shared" si="0"/>
        <v>0</v>
      </c>
    </row>
    <row r="30" spans="2:14" x14ac:dyDescent="0.2">
      <c r="B30" s="598"/>
      <c r="C30" s="115">
        <f>+A_I_2!$D$5</f>
        <v>0</v>
      </c>
      <c r="D30" s="116"/>
      <c r="E30" s="116"/>
      <c r="F30" s="116"/>
      <c r="G30" s="116"/>
      <c r="H30" s="116"/>
      <c r="I30" s="116"/>
      <c r="J30" s="116"/>
      <c r="K30" s="116"/>
      <c r="L30" s="116"/>
      <c r="M30" s="393"/>
      <c r="N30" s="231">
        <f t="shared" si="0"/>
        <v>0</v>
      </c>
    </row>
    <row r="31" spans="2:14" x14ac:dyDescent="0.2">
      <c r="B31" s="598"/>
      <c r="C31" s="115">
        <f>+A_I_3!$D$5</f>
        <v>0</v>
      </c>
      <c r="D31" s="116"/>
      <c r="E31" s="116"/>
      <c r="F31" s="116"/>
      <c r="G31" s="116"/>
      <c r="H31" s="116"/>
      <c r="I31" s="116"/>
      <c r="J31" s="116"/>
      <c r="K31" s="116"/>
      <c r="L31" s="116"/>
      <c r="M31" s="393"/>
      <c r="N31" s="231">
        <f t="shared" si="0"/>
        <v>0</v>
      </c>
    </row>
    <row r="32" spans="2:14" x14ac:dyDescent="0.2">
      <c r="B32" s="598"/>
      <c r="C32" s="115" t="str">
        <f>+A_OdR!$D$5</f>
        <v/>
      </c>
      <c r="D32" s="116"/>
      <c r="E32" s="116"/>
      <c r="F32" s="116"/>
      <c r="G32" s="116"/>
      <c r="H32" s="116"/>
      <c r="I32" s="116"/>
      <c r="J32" s="116"/>
      <c r="K32" s="116"/>
      <c r="L32" s="116"/>
      <c r="M32" s="393"/>
      <c r="N32" s="231">
        <f t="shared" si="0"/>
        <v>0</v>
      </c>
    </row>
    <row r="33" spans="2:14" x14ac:dyDescent="0.2">
      <c r="B33" s="599" t="s">
        <v>132</v>
      </c>
      <c r="C33" s="600"/>
      <c r="D33" s="117">
        <f>SUM(D29:D32)</f>
        <v>0</v>
      </c>
      <c r="E33" s="117">
        <f t="shared" ref="E33:M33" si="5">SUM(E29:E32)</f>
        <v>0</v>
      </c>
      <c r="F33" s="117">
        <f t="shared" si="5"/>
        <v>0</v>
      </c>
      <c r="G33" s="117">
        <f t="shared" si="5"/>
        <v>0</v>
      </c>
      <c r="H33" s="117">
        <f t="shared" si="5"/>
        <v>0</v>
      </c>
      <c r="I33" s="117">
        <f t="shared" si="5"/>
        <v>0</v>
      </c>
      <c r="J33" s="117">
        <f t="shared" si="5"/>
        <v>0</v>
      </c>
      <c r="K33" s="117">
        <f t="shared" si="5"/>
        <v>0</v>
      </c>
      <c r="L33" s="117">
        <f t="shared" si="5"/>
        <v>0</v>
      </c>
      <c r="M33" s="117">
        <f t="shared" si="5"/>
        <v>0</v>
      </c>
      <c r="N33" s="231">
        <f t="shared" si="0"/>
        <v>0</v>
      </c>
    </row>
    <row r="34" spans="2:14" x14ac:dyDescent="0.2">
      <c r="B34" s="598" t="s">
        <v>137</v>
      </c>
      <c r="C34" s="115">
        <f>+A_I_1!$D$5</f>
        <v>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393"/>
      <c r="N34" s="231">
        <f t="shared" si="0"/>
        <v>0</v>
      </c>
    </row>
    <row r="35" spans="2:14" x14ac:dyDescent="0.2">
      <c r="B35" s="598"/>
      <c r="C35" s="115">
        <f>+A_I_2!$D$5</f>
        <v>0</v>
      </c>
      <c r="D35" s="116"/>
      <c r="E35" s="116"/>
      <c r="F35" s="116"/>
      <c r="G35" s="116"/>
      <c r="H35" s="116"/>
      <c r="I35" s="116"/>
      <c r="J35" s="116"/>
      <c r="K35" s="116"/>
      <c r="L35" s="116"/>
      <c r="M35" s="393"/>
      <c r="N35" s="231">
        <f t="shared" si="0"/>
        <v>0</v>
      </c>
    </row>
    <row r="36" spans="2:14" x14ac:dyDescent="0.2">
      <c r="B36" s="598"/>
      <c r="C36" s="115">
        <f>+A_I_3!$D$5</f>
        <v>0</v>
      </c>
      <c r="D36" s="116"/>
      <c r="E36" s="116"/>
      <c r="F36" s="116"/>
      <c r="G36" s="116"/>
      <c r="H36" s="116"/>
      <c r="I36" s="116"/>
      <c r="J36" s="116"/>
      <c r="K36" s="116"/>
      <c r="L36" s="116"/>
      <c r="M36" s="393"/>
      <c r="N36" s="231">
        <f t="shared" si="0"/>
        <v>0</v>
      </c>
    </row>
    <row r="37" spans="2:14" x14ac:dyDescent="0.2">
      <c r="B37" s="598"/>
      <c r="C37" s="115" t="str">
        <f>+A_OdR!$D$5</f>
        <v/>
      </c>
      <c r="D37" s="116"/>
      <c r="E37" s="116"/>
      <c r="F37" s="116"/>
      <c r="G37" s="116"/>
      <c r="H37" s="116"/>
      <c r="I37" s="116"/>
      <c r="J37" s="116"/>
      <c r="K37" s="116"/>
      <c r="L37" s="116"/>
      <c r="M37" s="393"/>
      <c r="N37" s="231">
        <f t="shared" si="0"/>
        <v>0</v>
      </c>
    </row>
    <row r="38" spans="2:14" x14ac:dyDescent="0.2">
      <c r="B38" s="599" t="s">
        <v>132</v>
      </c>
      <c r="C38" s="600"/>
      <c r="D38" s="117">
        <f>SUM(D34:D37)</f>
        <v>0</v>
      </c>
      <c r="E38" s="117">
        <f t="shared" ref="E38:M38" si="6">SUM(E34:E37)</f>
        <v>0</v>
      </c>
      <c r="F38" s="117">
        <f t="shared" si="6"/>
        <v>0</v>
      </c>
      <c r="G38" s="117">
        <f t="shared" si="6"/>
        <v>0</v>
      </c>
      <c r="H38" s="117">
        <f t="shared" si="6"/>
        <v>0</v>
      </c>
      <c r="I38" s="117">
        <f t="shared" si="6"/>
        <v>0</v>
      </c>
      <c r="J38" s="117">
        <f t="shared" si="6"/>
        <v>0</v>
      </c>
      <c r="K38" s="117">
        <f t="shared" si="6"/>
        <v>0</v>
      </c>
      <c r="L38" s="117">
        <f t="shared" si="6"/>
        <v>0</v>
      </c>
      <c r="M38" s="117">
        <f t="shared" si="6"/>
        <v>0</v>
      </c>
      <c r="N38" s="231">
        <f t="shared" si="0"/>
        <v>0</v>
      </c>
    </row>
    <row r="39" spans="2:14" x14ac:dyDescent="0.2">
      <c r="B39" s="598" t="s">
        <v>138</v>
      </c>
      <c r="C39" s="115">
        <f>+A_I_1!$D$5</f>
        <v>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393"/>
      <c r="N39" s="231">
        <f t="shared" si="0"/>
        <v>0</v>
      </c>
    </row>
    <row r="40" spans="2:14" x14ac:dyDescent="0.2">
      <c r="B40" s="598"/>
      <c r="C40" s="115">
        <f>+A_I_2!$D$5</f>
        <v>0</v>
      </c>
      <c r="D40" s="116"/>
      <c r="E40" s="116"/>
      <c r="F40" s="116"/>
      <c r="G40" s="116"/>
      <c r="H40" s="116"/>
      <c r="I40" s="116"/>
      <c r="J40" s="116"/>
      <c r="K40" s="116"/>
      <c r="L40" s="116"/>
      <c r="M40" s="393"/>
      <c r="N40" s="231">
        <f t="shared" si="0"/>
        <v>0</v>
      </c>
    </row>
    <row r="41" spans="2:14" x14ac:dyDescent="0.2">
      <c r="B41" s="598"/>
      <c r="C41" s="115">
        <f>+A_I_3!$D$5</f>
        <v>0</v>
      </c>
      <c r="D41" s="116"/>
      <c r="E41" s="116"/>
      <c r="F41" s="116"/>
      <c r="G41" s="116"/>
      <c r="H41" s="116"/>
      <c r="I41" s="116"/>
      <c r="J41" s="116"/>
      <c r="K41" s="116"/>
      <c r="L41" s="116"/>
      <c r="M41" s="393"/>
      <c r="N41" s="231">
        <f t="shared" si="0"/>
        <v>0</v>
      </c>
    </row>
    <row r="42" spans="2:14" x14ac:dyDescent="0.2">
      <c r="B42" s="598"/>
      <c r="C42" s="115" t="str">
        <f>+A_OdR!$D$5</f>
        <v/>
      </c>
      <c r="D42" s="116"/>
      <c r="E42" s="116"/>
      <c r="F42" s="116"/>
      <c r="G42" s="116"/>
      <c r="H42" s="116"/>
      <c r="I42" s="116"/>
      <c r="J42" s="116"/>
      <c r="K42" s="116"/>
      <c r="L42" s="116"/>
      <c r="M42" s="393"/>
      <c r="N42" s="231">
        <f t="shared" si="0"/>
        <v>0</v>
      </c>
    </row>
    <row r="43" spans="2:14" x14ac:dyDescent="0.2">
      <c r="B43" s="599" t="s">
        <v>132</v>
      </c>
      <c r="C43" s="600"/>
      <c r="D43" s="117">
        <f>SUM(D39:D42)</f>
        <v>0</v>
      </c>
      <c r="E43" s="117">
        <f t="shared" ref="E43:M43" si="7">SUM(E39:E42)</f>
        <v>0</v>
      </c>
      <c r="F43" s="117">
        <f t="shared" si="7"/>
        <v>0</v>
      </c>
      <c r="G43" s="117">
        <f t="shared" si="7"/>
        <v>0</v>
      </c>
      <c r="H43" s="117">
        <f t="shared" si="7"/>
        <v>0</v>
      </c>
      <c r="I43" s="117">
        <f t="shared" si="7"/>
        <v>0</v>
      </c>
      <c r="J43" s="117">
        <f t="shared" si="7"/>
        <v>0</v>
      </c>
      <c r="K43" s="117">
        <f t="shared" si="7"/>
        <v>0</v>
      </c>
      <c r="L43" s="117">
        <f t="shared" si="7"/>
        <v>0</v>
      </c>
      <c r="M43" s="117">
        <f t="shared" si="7"/>
        <v>0</v>
      </c>
      <c r="N43" s="231">
        <f t="shared" si="0"/>
        <v>0</v>
      </c>
    </row>
    <row r="44" spans="2:14" x14ac:dyDescent="0.2">
      <c r="B44" s="598" t="s">
        <v>139</v>
      </c>
      <c r="C44" s="115">
        <f>+A_I_1!$D$5</f>
        <v>0</v>
      </c>
      <c r="D44" s="116"/>
      <c r="E44" s="116"/>
      <c r="F44" s="116"/>
      <c r="G44" s="116"/>
      <c r="H44" s="116"/>
      <c r="I44" s="116"/>
      <c r="J44" s="116"/>
      <c r="K44" s="116"/>
      <c r="L44" s="116"/>
      <c r="M44" s="393"/>
      <c r="N44" s="231">
        <f t="shared" si="0"/>
        <v>0</v>
      </c>
    </row>
    <row r="45" spans="2:14" x14ac:dyDescent="0.2">
      <c r="B45" s="598"/>
      <c r="C45" s="115">
        <f>+A_I_2!$D$5</f>
        <v>0</v>
      </c>
      <c r="D45" s="116"/>
      <c r="E45" s="116"/>
      <c r="F45" s="116"/>
      <c r="G45" s="116"/>
      <c r="H45" s="116"/>
      <c r="I45" s="116"/>
      <c r="J45" s="116"/>
      <c r="K45" s="116"/>
      <c r="L45" s="116"/>
      <c r="M45" s="393"/>
      <c r="N45" s="231">
        <f t="shared" si="0"/>
        <v>0</v>
      </c>
    </row>
    <row r="46" spans="2:14" x14ac:dyDescent="0.2">
      <c r="B46" s="598"/>
      <c r="C46" s="115">
        <f>+A_I_3!$D$5</f>
        <v>0</v>
      </c>
      <c r="D46" s="116"/>
      <c r="E46" s="116"/>
      <c r="F46" s="116"/>
      <c r="G46" s="116"/>
      <c r="H46" s="116"/>
      <c r="I46" s="116"/>
      <c r="J46" s="116"/>
      <c r="K46" s="116"/>
      <c r="L46" s="116"/>
      <c r="M46" s="393"/>
      <c r="N46" s="231">
        <f t="shared" si="0"/>
        <v>0</v>
      </c>
    </row>
    <row r="47" spans="2:14" x14ac:dyDescent="0.2">
      <c r="B47" s="598"/>
      <c r="C47" s="115" t="str">
        <f>+A_OdR!$D$5</f>
        <v/>
      </c>
      <c r="D47" s="116"/>
      <c r="E47" s="116"/>
      <c r="F47" s="116"/>
      <c r="G47" s="116"/>
      <c r="H47" s="116"/>
      <c r="I47" s="116"/>
      <c r="J47" s="116"/>
      <c r="K47" s="116"/>
      <c r="L47" s="116"/>
      <c r="M47" s="393"/>
      <c r="N47" s="231">
        <f t="shared" si="0"/>
        <v>0</v>
      </c>
    </row>
    <row r="48" spans="2:14" x14ac:dyDescent="0.2">
      <c r="B48" s="599" t="s">
        <v>132</v>
      </c>
      <c r="C48" s="600"/>
      <c r="D48" s="117">
        <f>SUM(D44:D47)</f>
        <v>0</v>
      </c>
      <c r="E48" s="117">
        <f t="shared" ref="E48:M48" si="8">SUM(E44:E47)</f>
        <v>0</v>
      </c>
      <c r="F48" s="117">
        <f t="shared" si="8"/>
        <v>0</v>
      </c>
      <c r="G48" s="117">
        <f t="shared" si="8"/>
        <v>0</v>
      </c>
      <c r="H48" s="117">
        <f t="shared" si="8"/>
        <v>0</v>
      </c>
      <c r="I48" s="117">
        <f t="shared" si="8"/>
        <v>0</v>
      </c>
      <c r="J48" s="117">
        <f t="shared" si="8"/>
        <v>0</v>
      </c>
      <c r="K48" s="117">
        <f t="shared" si="8"/>
        <v>0</v>
      </c>
      <c r="L48" s="117">
        <f t="shared" si="8"/>
        <v>0</v>
      </c>
      <c r="M48" s="117">
        <f t="shared" si="8"/>
        <v>0</v>
      </c>
      <c r="N48" s="231">
        <f t="shared" si="0"/>
        <v>0</v>
      </c>
    </row>
    <row r="49" spans="2:14" x14ac:dyDescent="0.2">
      <c r="B49" s="598" t="s">
        <v>140</v>
      </c>
      <c r="C49" s="115">
        <f>+A_I_1!$D$5</f>
        <v>0</v>
      </c>
      <c r="D49" s="116"/>
      <c r="E49" s="116"/>
      <c r="F49" s="116"/>
      <c r="G49" s="116"/>
      <c r="H49" s="116"/>
      <c r="I49" s="116"/>
      <c r="J49" s="116"/>
      <c r="K49" s="116"/>
      <c r="L49" s="116"/>
      <c r="M49" s="393"/>
      <c r="N49" s="231">
        <f t="shared" si="0"/>
        <v>0</v>
      </c>
    </row>
    <row r="50" spans="2:14" x14ac:dyDescent="0.2">
      <c r="B50" s="598"/>
      <c r="C50" s="115">
        <f>+A_I_2!$D$5</f>
        <v>0</v>
      </c>
      <c r="D50" s="116"/>
      <c r="E50" s="116"/>
      <c r="F50" s="116"/>
      <c r="G50" s="116"/>
      <c r="H50" s="116"/>
      <c r="I50" s="116"/>
      <c r="J50" s="116"/>
      <c r="K50" s="116"/>
      <c r="L50" s="116"/>
      <c r="M50" s="393"/>
      <c r="N50" s="231">
        <f t="shared" si="0"/>
        <v>0</v>
      </c>
    </row>
    <row r="51" spans="2:14" x14ac:dyDescent="0.2">
      <c r="B51" s="598"/>
      <c r="C51" s="115">
        <f>+A_I_3!$D$5</f>
        <v>0</v>
      </c>
      <c r="D51" s="116"/>
      <c r="E51" s="116"/>
      <c r="F51" s="116"/>
      <c r="G51" s="116"/>
      <c r="H51" s="116"/>
      <c r="I51" s="116"/>
      <c r="J51" s="116"/>
      <c r="K51" s="116"/>
      <c r="L51" s="116"/>
      <c r="M51" s="393"/>
      <c r="N51" s="231">
        <f t="shared" si="0"/>
        <v>0</v>
      </c>
    </row>
    <row r="52" spans="2:14" x14ac:dyDescent="0.2">
      <c r="B52" s="598"/>
      <c r="C52" s="115" t="str">
        <f>+A_OdR!$D$5</f>
        <v/>
      </c>
      <c r="D52" s="116"/>
      <c r="E52" s="116"/>
      <c r="F52" s="116"/>
      <c r="G52" s="116"/>
      <c r="H52" s="116"/>
      <c r="I52" s="116"/>
      <c r="J52" s="116"/>
      <c r="K52" s="116"/>
      <c r="L52" s="116"/>
      <c r="M52" s="393"/>
      <c r="N52" s="231">
        <f t="shared" si="0"/>
        <v>0</v>
      </c>
    </row>
    <row r="53" spans="2:14" x14ac:dyDescent="0.2">
      <c r="B53" s="599" t="s">
        <v>132</v>
      </c>
      <c r="C53" s="600"/>
      <c r="D53" s="117">
        <f>SUM(D49:D52)</f>
        <v>0</v>
      </c>
      <c r="E53" s="117">
        <f t="shared" ref="E53:M53" si="9">SUM(E49:E52)</f>
        <v>0</v>
      </c>
      <c r="F53" s="117">
        <f t="shared" si="9"/>
        <v>0</v>
      </c>
      <c r="G53" s="117">
        <f t="shared" si="9"/>
        <v>0</v>
      </c>
      <c r="H53" s="117">
        <f t="shared" si="9"/>
        <v>0</v>
      </c>
      <c r="I53" s="117">
        <f t="shared" si="9"/>
        <v>0</v>
      </c>
      <c r="J53" s="117">
        <f t="shared" si="9"/>
        <v>0</v>
      </c>
      <c r="K53" s="117">
        <f t="shared" si="9"/>
        <v>0</v>
      </c>
      <c r="L53" s="117">
        <f t="shared" si="9"/>
        <v>0</v>
      </c>
      <c r="M53" s="117">
        <f t="shared" si="9"/>
        <v>0</v>
      </c>
      <c r="N53" s="231">
        <f t="shared" si="0"/>
        <v>0</v>
      </c>
    </row>
    <row r="54" spans="2:14" x14ac:dyDescent="0.2">
      <c r="B54" s="598" t="s">
        <v>141</v>
      </c>
      <c r="C54" s="115">
        <f>+A_I_1!$D$5</f>
        <v>0</v>
      </c>
      <c r="D54" s="116"/>
      <c r="E54" s="116"/>
      <c r="F54" s="116"/>
      <c r="G54" s="116"/>
      <c r="H54" s="116"/>
      <c r="I54" s="116"/>
      <c r="J54" s="116"/>
      <c r="K54" s="116"/>
      <c r="L54" s="116"/>
      <c r="M54" s="393"/>
      <c r="N54" s="231">
        <f t="shared" si="0"/>
        <v>0</v>
      </c>
    </row>
    <row r="55" spans="2:14" x14ac:dyDescent="0.2">
      <c r="B55" s="598"/>
      <c r="C55" s="115">
        <f>+A_I_2!$D$5</f>
        <v>0</v>
      </c>
      <c r="D55" s="116"/>
      <c r="E55" s="116"/>
      <c r="F55" s="116"/>
      <c r="G55" s="116"/>
      <c r="H55" s="116"/>
      <c r="I55" s="116"/>
      <c r="J55" s="116"/>
      <c r="K55" s="116"/>
      <c r="L55" s="116"/>
      <c r="M55" s="393"/>
      <c r="N55" s="231">
        <f t="shared" si="0"/>
        <v>0</v>
      </c>
    </row>
    <row r="56" spans="2:14" x14ac:dyDescent="0.2">
      <c r="B56" s="598"/>
      <c r="C56" s="115">
        <f>+A_I_3!$D$5</f>
        <v>0</v>
      </c>
      <c r="D56" s="116"/>
      <c r="E56" s="116"/>
      <c r="F56" s="116"/>
      <c r="G56" s="116"/>
      <c r="H56" s="116"/>
      <c r="I56" s="116"/>
      <c r="J56" s="116"/>
      <c r="K56" s="116"/>
      <c r="L56" s="116"/>
      <c r="M56" s="393"/>
      <c r="N56" s="231">
        <f t="shared" si="0"/>
        <v>0</v>
      </c>
    </row>
    <row r="57" spans="2:14" x14ac:dyDescent="0.2">
      <c r="B57" s="598"/>
      <c r="C57" s="115" t="str">
        <f>+A_OdR!$D$5</f>
        <v/>
      </c>
      <c r="D57" s="116"/>
      <c r="E57" s="116"/>
      <c r="F57" s="116"/>
      <c r="G57" s="116"/>
      <c r="H57" s="116"/>
      <c r="I57" s="116"/>
      <c r="J57" s="116"/>
      <c r="K57" s="116"/>
      <c r="L57" s="116"/>
      <c r="M57" s="393"/>
      <c r="N57" s="231">
        <f t="shared" si="0"/>
        <v>0</v>
      </c>
    </row>
    <row r="58" spans="2:14" x14ac:dyDescent="0.2">
      <c r="B58" s="599" t="s">
        <v>132</v>
      </c>
      <c r="C58" s="600"/>
      <c r="D58" s="117">
        <f>SUM(D54:D57)</f>
        <v>0</v>
      </c>
      <c r="E58" s="117">
        <f t="shared" ref="E58:M58" si="10">SUM(E54:E57)</f>
        <v>0</v>
      </c>
      <c r="F58" s="117">
        <f t="shared" si="10"/>
        <v>0</v>
      </c>
      <c r="G58" s="117">
        <f t="shared" si="10"/>
        <v>0</v>
      </c>
      <c r="H58" s="117">
        <f t="shared" si="10"/>
        <v>0</v>
      </c>
      <c r="I58" s="117">
        <f t="shared" si="10"/>
        <v>0</v>
      </c>
      <c r="J58" s="117">
        <f t="shared" si="10"/>
        <v>0</v>
      </c>
      <c r="K58" s="117">
        <f t="shared" si="10"/>
        <v>0</v>
      </c>
      <c r="L58" s="117">
        <f t="shared" si="10"/>
        <v>0</v>
      </c>
      <c r="M58" s="117">
        <f t="shared" si="10"/>
        <v>0</v>
      </c>
      <c r="N58" s="231">
        <f t="shared" si="0"/>
        <v>0</v>
      </c>
    </row>
    <row r="59" spans="2:14" x14ac:dyDescent="0.2">
      <c r="B59" s="598" t="s">
        <v>142</v>
      </c>
      <c r="C59" s="115">
        <f>+A_I_1!$D$5</f>
        <v>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393"/>
      <c r="N59" s="231">
        <f t="shared" si="0"/>
        <v>0</v>
      </c>
    </row>
    <row r="60" spans="2:14" x14ac:dyDescent="0.2">
      <c r="B60" s="598"/>
      <c r="C60" s="115">
        <f>+A_I_2!$D$5</f>
        <v>0</v>
      </c>
      <c r="D60" s="116"/>
      <c r="E60" s="116"/>
      <c r="F60" s="116"/>
      <c r="G60" s="116"/>
      <c r="H60" s="116"/>
      <c r="I60" s="116"/>
      <c r="J60" s="116"/>
      <c r="K60" s="116"/>
      <c r="L60" s="116"/>
      <c r="M60" s="393"/>
      <c r="N60" s="231">
        <f t="shared" si="0"/>
        <v>0</v>
      </c>
    </row>
    <row r="61" spans="2:14" x14ac:dyDescent="0.2">
      <c r="B61" s="598"/>
      <c r="C61" s="115">
        <f>+A_I_3!$D$5</f>
        <v>0</v>
      </c>
      <c r="D61" s="116"/>
      <c r="E61" s="116"/>
      <c r="F61" s="116"/>
      <c r="G61" s="116"/>
      <c r="H61" s="116"/>
      <c r="I61" s="116"/>
      <c r="J61" s="116"/>
      <c r="K61" s="116"/>
      <c r="L61" s="116"/>
      <c r="M61" s="393"/>
      <c r="N61" s="231">
        <f t="shared" si="0"/>
        <v>0</v>
      </c>
    </row>
    <row r="62" spans="2:14" x14ac:dyDescent="0.2">
      <c r="B62" s="598"/>
      <c r="C62" s="115" t="str">
        <f>+A_OdR!$D$5</f>
        <v/>
      </c>
      <c r="D62" s="116"/>
      <c r="E62" s="116"/>
      <c r="F62" s="116"/>
      <c r="G62" s="116"/>
      <c r="H62" s="116"/>
      <c r="I62" s="116"/>
      <c r="J62" s="116"/>
      <c r="K62" s="116"/>
      <c r="L62" s="116"/>
      <c r="M62" s="393"/>
      <c r="N62" s="231">
        <f t="shared" si="0"/>
        <v>0</v>
      </c>
    </row>
    <row r="63" spans="2:14" x14ac:dyDescent="0.2">
      <c r="B63" s="599" t="s">
        <v>132</v>
      </c>
      <c r="C63" s="600"/>
      <c r="D63" s="117">
        <f>SUM(D59:D62)</f>
        <v>0</v>
      </c>
      <c r="E63" s="117">
        <f t="shared" ref="E63:M63" si="11">SUM(E59:E62)</f>
        <v>0</v>
      </c>
      <c r="F63" s="117">
        <f t="shared" si="11"/>
        <v>0</v>
      </c>
      <c r="G63" s="117">
        <f t="shared" si="11"/>
        <v>0</v>
      </c>
      <c r="H63" s="117">
        <f t="shared" si="11"/>
        <v>0</v>
      </c>
      <c r="I63" s="117">
        <f t="shared" si="11"/>
        <v>0</v>
      </c>
      <c r="J63" s="117">
        <f t="shared" si="11"/>
        <v>0</v>
      </c>
      <c r="K63" s="117">
        <f t="shared" si="11"/>
        <v>0</v>
      </c>
      <c r="L63" s="117">
        <f t="shared" si="11"/>
        <v>0</v>
      </c>
      <c r="M63" s="117">
        <f t="shared" si="11"/>
        <v>0</v>
      </c>
      <c r="N63" s="231">
        <f t="shared" si="0"/>
        <v>0</v>
      </c>
    </row>
    <row r="64" spans="2:14" x14ac:dyDescent="0.2">
      <c r="B64" s="598" t="s">
        <v>143</v>
      </c>
      <c r="C64" s="115">
        <f>+A_I_1!$D$5</f>
        <v>0</v>
      </c>
      <c r="D64" s="116"/>
      <c r="E64" s="116"/>
      <c r="F64" s="116"/>
      <c r="G64" s="116"/>
      <c r="H64" s="116"/>
      <c r="I64" s="116"/>
      <c r="J64" s="116"/>
      <c r="K64" s="116"/>
      <c r="L64" s="116"/>
      <c r="M64" s="393"/>
      <c r="N64" s="231">
        <f t="shared" si="0"/>
        <v>0</v>
      </c>
    </row>
    <row r="65" spans="2:14" x14ac:dyDescent="0.2">
      <c r="B65" s="598"/>
      <c r="C65" s="115">
        <f>+A_I_2!$D$5</f>
        <v>0</v>
      </c>
      <c r="D65" s="116"/>
      <c r="E65" s="116"/>
      <c r="F65" s="116"/>
      <c r="G65" s="116"/>
      <c r="H65" s="116"/>
      <c r="I65" s="116"/>
      <c r="J65" s="116"/>
      <c r="K65" s="116"/>
      <c r="L65" s="116"/>
      <c r="M65" s="393"/>
      <c r="N65" s="231">
        <f t="shared" si="0"/>
        <v>0</v>
      </c>
    </row>
    <row r="66" spans="2:14" x14ac:dyDescent="0.2">
      <c r="B66" s="598"/>
      <c r="C66" s="115">
        <f>+A_I_3!$D$5</f>
        <v>0</v>
      </c>
      <c r="D66" s="116"/>
      <c r="E66" s="116"/>
      <c r="F66" s="116"/>
      <c r="G66" s="116"/>
      <c r="H66" s="116"/>
      <c r="I66" s="116"/>
      <c r="J66" s="116"/>
      <c r="K66" s="116"/>
      <c r="L66" s="116"/>
      <c r="M66" s="393"/>
      <c r="N66" s="231">
        <f t="shared" si="0"/>
        <v>0</v>
      </c>
    </row>
    <row r="67" spans="2:14" x14ac:dyDescent="0.2">
      <c r="B67" s="598"/>
      <c r="C67" s="115" t="str">
        <f>+A_OdR!$D$5</f>
        <v/>
      </c>
      <c r="D67" s="116"/>
      <c r="E67" s="116"/>
      <c r="F67" s="116"/>
      <c r="G67" s="116"/>
      <c r="H67" s="116"/>
      <c r="I67" s="116"/>
      <c r="J67" s="116"/>
      <c r="K67" s="116"/>
      <c r="L67" s="116"/>
      <c r="M67" s="393"/>
      <c r="N67" s="231">
        <f t="shared" si="0"/>
        <v>0</v>
      </c>
    </row>
    <row r="68" spans="2:14" x14ac:dyDescent="0.2">
      <c r="B68" s="599" t="s">
        <v>132</v>
      </c>
      <c r="C68" s="600"/>
      <c r="D68" s="118">
        <f>SUM(D64:D67)</f>
        <v>0</v>
      </c>
      <c r="E68" s="118">
        <f t="shared" ref="E68:M68" si="12">SUM(E64:E67)</f>
        <v>0</v>
      </c>
      <c r="F68" s="118">
        <f t="shared" si="12"/>
        <v>0</v>
      </c>
      <c r="G68" s="118">
        <f t="shared" si="12"/>
        <v>0</v>
      </c>
      <c r="H68" s="118">
        <f t="shared" si="12"/>
        <v>0</v>
      </c>
      <c r="I68" s="118">
        <f t="shared" si="12"/>
        <v>0</v>
      </c>
      <c r="J68" s="118">
        <f t="shared" si="12"/>
        <v>0</v>
      </c>
      <c r="K68" s="118">
        <f t="shared" si="12"/>
        <v>0</v>
      </c>
      <c r="L68" s="118">
        <f t="shared" si="12"/>
        <v>0</v>
      </c>
      <c r="M68" s="118">
        <f t="shared" si="12"/>
        <v>0</v>
      </c>
      <c r="N68" s="231">
        <f t="shared" si="0"/>
        <v>0</v>
      </c>
    </row>
    <row r="69" spans="2:14" x14ac:dyDescent="0.2">
      <c r="B69" s="598" t="s">
        <v>144</v>
      </c>
      <c r="C69" s="115">
        <f>+A_I_1!$D$5</f>
        <v>0</v>
      </c>
      <c r="D69" s="116"/>
      <c r="E69" s="116"/>
      <c r="F69" s="116"/>
      <c r="G69" s="116"/>
      <c r="H69" s="116"/>
      <c r="I69" s="116"/>
      <c r="J69" s="116"/>
      <c r="K69" s="116"/>
      <c r="L69" s="116"/>
      <c r="M69" s="393"/>
      <c r="N69" s="231">
        <f t="shared" si="0"/>
        <v>0</v>
      </c>
    </row>
    <row r="70" spans="2:14" x14ac:dyDescent="0.2">
      <c r="B70" s="598"/>
      <c r="C70" s="115">
        <f>+A_I_2!$D$5</f>
        <v>0</v>
      </c>
      <c r="D70" s="116"/>
      <c r="E70" s="116"/>
      <c r="F70" s="116"/>
      <c r="G70" s="116"/>
      <c r="H70" s="116"/>
      <c r="I70" s="116"/>
      <c r="J70" s="116"/>
      <c r="K70" s="116"/>
      <c r="L70" s="116"/>
      <c r="M70" s="393"/>
      <c r="N70" s="231">
        <f t="shared" si="0"/>
        <v>0</v>
      </c>
    </row>
    <row r="71" spans="2:14" x14ac:dyDescent="0.2">
      <c r="B71" s="598"/>
      <c r="C71" s="115">
        <f>+A_I_3!$D$5</f>
        <v>0</v>
      </c>
      <c r="D71" s="116"/>
      <c r="E71" s="116"/>
      <c r="F71" s="116"/>
      <c r="G71" s="116"/>
      <c r="H71" s="116"/>
      <c r="I71" s="116"/>
      <c r="J71" s="116"/>
      <c r="K71" s="116"/>
      <c r="L71" s="116"/>
      <c r="M71" s="393"/>
      <c r="N71" s="231">
        <f t="shared" si="0"/>
        <v>0</v>
      </c>
    </row>
    <row r="72" spans="2:14" x14ac:dyDescent="0.2">
      <c r="B72" s="598"/>
      <c r="C72" s="115" t="str">
        <f>+A_OdR!$D$5</f>
        <v/>
      </c>
      <c r="D72" s="116"/>
      <c r="E72" s="116"/>
      <c r="F72" s="116"/>
      <c r="G72" s="116"/>
      <c r="H72" s="116"/>
      <c r="I72" s="116"/>
      <c r="J72" s="116"/>
      <c r="K72" s="116"/>
      <c r="L72" s="116"/>
      <c r="M72" s="393"/>
      <c r="N72" s="231">
        <f t="shared" si="0"/>
        <v>0</v>
      </c>
    </row>
    <row r="73" spans="2:14" x14ac:dyDescent="0.2">
      <c r="B73" s="599" t="s">
        <v>132</v>
      </c>
      <c r="C73" s="600"/>
      <c r="D73" s="117">
        <f>SUM(D69:D72)</f>
        <v>0</v>
      </c>
      <c r="E73" s="117">
        <f t="shared" ref="E73:M73" si="13">SUM(E69:E72)</f>
        <v>0</v>
      </c>
      <c r="F73" s="117">
        <f t="shared" si="13"/>
        <v>0</v>
      </c>
      <c r="G73" s="117">
        <f t="shared" si="13"/>
        <v>0</v>
      </c>
      <c r="H73" s="117">
        <f t="shared" si="13"/>
        <v>0</v>
      </c>
      <c r="I73" s="117">
        <f t="shared" si="13"/>
        <v>0</v>
      </c>
      <c r="J73" s="117">
        <f t="shared" si="13"/>
        <v>0</v>
      </c>
      <c r="K73" s="117">
        <f t="shared" si="13"/>
        <v>0</v>
      </c>
      <c r="L73" s="117">
        <f t="shared" si="13"/>
        <v>0</v>
      </c>
      <c r="M73" s="117">
        <f t="shared" si="13"/>
        <v>0</v>
      </c>
      <c r="N73" s="231">
        <f t="shared" si="0"/>
        <v>0</v>
      </c>
    </row>
    <row r="74" spans="2:14" x14ac:dyDescent="0.2">
      <c r="B74" s="598" t="s">
        <v>145</v>
      </c>
      <c r="C74" s="115">
        <f>+A_I_1!$D$5</f>
        <v>0</v>
      </c>
      <c r="D74" s="116"/>
      <c r="E74" s="116"/>
      <c r="F74" s="116"/>
      <c r="G74" s="116"/>
      <c r="H74" s="116"/>
      <c r="I74" s="116"/>
      <c r="J74" s="116"/>
      <c r="K74" s="116"/>
      <c r="L74" s="116"/>
      <c r="M74" s="393"/>
      <c r="N74" s="231">
        <f t="shared" ref="N74:N87" si="14">SUM(D74:M74)</f>
        <v>0</v>
      </c>
    </row>
    <row r="75" spans="2:14" x14ac:dyDescent="0.2">
      <c r="B75" s="598"/>
      <c r="C75" s="115">
        <f>+A_I_2!$D$5</f>
        <v>0</v>
      </c>
      <c r="D75" s="116"/>
      <c r="E75" s="116"/>
      <c r="F75" s="116"/>
      <c r="G75" s="116"/>
      <c r="H75" s="116"/>
      <c r="I75" s="116"/>
      <c r="J75" s="116"/>
      <c r="K75" s="116"/>
      <c r="L75" s="116"/>
      <c r="M75" s="393"/>
      <c r="N75" s="231">
        <f t="shared" si="14"/>
        <v>0</v>
      </c>
    </row>
    <row r="76" spans="2:14" x14ac:dyDescent="0.2">
      <c r="B76" s="598"/>
      <c r="C76" s="115">
        <f>+A_I_3!$D$5</f>
        <v>0</v>
      </c>
      <c r="D76" s="116"/>
      <c r="E76" s="116"/>
      <c r="F76" s="116"/>
      <c r="G76" s="116"/>
      <c r="H76" s="116"/>
      <c r="I76" s="116"/>
      <c r="J76" s="116"/>
      <c r="K76" s="116"/>
      <c r="L76" s="116"/>
      <c r="M76" s="393"/>
      <c r="N76" s="231">
        <f t="shared" si="14"/>
        <v>0</v>
      </c>
    </row>
    <row r="77" spans="2:14" x14ac:dyDescent="0.2">
      <c r="B77" s="598"/>
      <c r="C77" s="115" t="str">
        <f>+A_OdR!$D$5</f>
        <v/>
      </c>
      <c r="D77" s="116"/>
      <c r="E77" s="116"/>
      <c r="F77" s="116"/>
      <c r="G77" s="116"/>
      <c r="H77" s="116"/>
      <c r="I77" s="116"/>
      <c r="J77" s="116"/>
      <c r="K77" s="116"/>
      <c r="L77" s="116"/>
      <c r="M77" s="393"/>
      <c r="N77" s="231">
        <f t="shared" si="14"/>
        <v>0</v>
      </c>
    </row>
    <row r="78" spans="2:14" x14ac:dyDescent="0.2">
      <c r="B78" s="599" t="s">
        <v>132</v>
      </c>
      <c r="C78" s="600"/>
      <c r="D78" s="117">
        <f>SUM(D74:D77)</f>
        <v>0</v>
      </c>
      <c r="E78" s="117">
        <f t="shared" ref="E78:M78" si="15">SUM(E74:E77)</f>
        <v>0</v>
      </c>
      <c r="F78" s="117">
        <f t="shared" si="15"/>
        <v>0</v>
      </c>
      <c r="G78" s="117">
        <f t="shared" si="15"/>
        <v>0</v>
      </c>
      <c r="H78" s="117">
        <f t="shared" si="15"/>
        <v>0</v>
      </c>
      <c r="I78" s="117">
        <f t="shared" si="15"/>
        <v>0</v>
      </c>
      <c r="J78" s="117">
        <f t="shared" si="15"/>
        <v>0</v>
      </c>
      <c r="K78" s="117">
        <f t="shared" si="15"/>
        <v>0</v>
      </c>
      <c r="L78" s="117">
        <f t="shared" si="15"/>
        <v>0</v>
      </c>
      <c r="M78" s="117">
        <f t="shared" si="15"/>
        <v>0</v>
      </c>
      <c r="N78" s="231">
        <f t="shared" si="14"/>
        <v>0</v>
      </c>
    </row>
    <row r="79" spans="2:14" x14ac:dyDescent="0.2">
      <c r="B79" s="598" t="s">
        <v>146</v>
      </c>
      <c r="C79" s="115">
        <f>+A_I_1!$D$5</f>
        <v>0</v>
      </c>
      <c r="D79" s="116"/>
      <c r="E79" s="116"/>
      <c r="F79" s="116"/>
      <c r="G79" s="116"/>
      <c r="H79" s="116"/>
      <c r="I79" s="116"/>
      <c r="J79" s="116"/>
      <c r="K79" s="116"/>
      <c r="L79" s="116"/>
      <c r="M79" s="393"/>
      <c r="N79" s="231">
        <f t="shared" si="14"/>
        <v>0</v>
      </c>
    </row>
    <row r="80" spans="2:14" x14ac:dyDescent="0.2">
      <c r="B80" s="598"/>
      <c r="C80" s="115">
        <f>+A_I_2!$D$5</f>
        <v>0</v>
      </c>
      <c r="D80" s="116"/>
      <c r="E80" s="116"/>
      <c r="F80" s="116"/>
      <c r="G80" s="116"/>
      <c r="H80" s="116"/>
      <c r="I80" s="116"/>
      <c r="J80" s="116"/>
      <c r="K80" s="116"/>
      <c r="L80" s="116"/>
      <c r="M80" s="393"/>
      <c r="N80" s="231">
        <f t="shared" si="14"/>
        <v>0</v>
      </c>
    </row>
    <row r="81" spans="2:14" x14ac:dyDescent="0.2">
      <c r="B81" s="598"/>
      <c r="C81" s="115">
        <f>+A_I_3!$D$5</f>
        <v>0</v>
      </c>
      <c r="D81" s="116"/>
      <c r="E81" s="116"/>
      <c r="F81" s="116"/>
      <c r="G81" s="116"/>
      <c r="H81" s="116"/>
      <c r="I81" s="116"/>
      <c r="J81" s="116"/>
      <c r="K81" s="116"/>
      <c r="L81" s="116"/>
      <c r="M81" s="393"/>
      <c r="N81" s="231">
        <f t="shared" si="14"/>
        <v>0</v>
      </c>
    </row>
    <row r="82" spans="2:14" x14ac:dyDescent="0.2">
      <c r="B82" s="598"/>
      <c r="C82" s="115" t="str">
        <f>+A_OdR!$D$5</f>
        <v/>
      </c>
      <c r="D82" s="116"/>
      <c r="E82" s="116"/>
      <c r="F82" s="116"/>
      <c r="G82" s="116"/>
      <c r="H82" s="116"/>
      <c r="I82" s="116"/>
      <c r="J82" s="116"/>
      <c r="K82" s="116"/>
      <c r="L82" s="116"/>
      <c r="M82" s="393"/>
      <c r="N82" s="231">
        <f t="shared" si="14"/>
        <v>0</v>
      </c>
    </row>
    <row r="83" spans="2:14" ht="12" thickBot="1" x14ac:dyDescent="0.25">
      <c r="B83" s="617" t="s">
        <v>132</v>
      </c>
      <c r="C83" s="618"/>
      <c r="D83" s="119">
        <f>SUM(D79:D82)</f>
        <v>0</v>
      </c>
      <c r="E83" s="119">
        <f t="shared" ref="E83:M83" si="16">SUM(E79:E82)</f>
        <v>0</v>
      </c>
      <c r="F83" s="119">
        <f t="shared" si="16"/>
        <v>0</v>
      </c>
      <c r="G83" s="119">
        <f t="shared" si="16"/>
        <v>0</v>
      </c>
      <c r="H83" s="119">
        <f t="shared" si="16"/>
        <v>0</v>
      </c>
      <c r="I83" s="119">
        <f t="shared" si="16"/>
        <v>0</v>
      </c>
      <c r="J83" s="119">
        <f t="shared" si="16"/>
        <v>0</v>
      </c>
      <c r="K83" s="119">
        <f t="shared" si="16"/>
        <v>0</v>
      </c>
      <c r="L83" s="119">
        <f t="shared" si="16"/>
        <v>0</v>
      </c>
      <c r="M83" s="119">
        <f t="shared" si="16"/>
        <v>0</v>
      </c>
      <c r="N83" s="232">
        <f t="shared" si="14"/>
        <v>0</v>
      </c>
    </row>
    <row r="84" spans="2:14" ht="12" x14ac:dyDescent="0.2">
      <c r="B84" s="614" t="s">
        <v>147</v>
      </c>
      <c r="C84" s="120">
        <f>+A_I_1!$D$5</f>
        <v>0</v>
      </c>
      <c r="D84" s="121">
        <f>+D9+D14+D19+D24+D29+D34+D39+D44+D49+D54+D59+D64+D69+D74+D79</f>
        <v>0</v>
      </c>
      <c r="E84" s="121">
        <f>+E9+E14+E19+E24+E29+E34+E39+E44+E49+E54+E59+E64+E69+E74+E79</f>
        <v>0</v>
      </c>
      <c r="F84" s="121">
        <f t="shared" ref="F84:L84" si="17">+F9+F14+F19+F24+F29+F34+F39+F44+F49+F54+F59+F64+F69+F74+F79</f>
        <v>0</v>
      </c>
      <c r="G84" s="121">
        <f t="shared" ref="G84" si="18">+G9+G14+G19+G24+G29+G34+G39+G44+G49+G54+G59+G64+G69+G74+G79</f>
        <v>0</v>
      </c>
      <c r="H84" s="121">
        <f t="shared" si="17"/>
        <v>0</v>
      </c>
      <c r="I84" s="121">
        <f t="shared" ref="I84" si="19">+I9+I14+I19+I24+I29+I34+I39+I44+I49+I54+I59+I64+I69+I74+I79</f>
        <v>0</v>
      </c>
      <c r="J84" s="121">
        <f t="shared" si="17"/>
        <v>0</v>
      </c>
      <c r="K84" s="121">
        <f t="shared" ref="K84" si="20">+K9+K14+K19+K24+K29+K34+K39+K44+K49+K54+K59+K64+K69+K74+K79</f>
        <v>0</v>
      </c>
      <c r="L84" s="121">
        <f t="shared" si="17"/>
        <v>0</v>
      </c>
      <c r="M84" s="121">
        <f t="shared" ref="M84" si="21">+M9+M14+M19+M24+M29+M34+M39+M44+M49+M54+M59+M64+M69+M74+M79</f>
        <v>0</v>
      </c>
      <c r="N84" s="233">
        <f t="shared" si="14"/>
        <v>0</v>
      </c>
    </row>
    <row r="85" spans="2:14" ht="12" x14ac:dyDescent="0.2">
      <c r="B85" s="615"/>
      <c r="C85" s="122">
        <f>+A_I_2!$D$5</f>
        <v>0</v>
      </c>
      <c r="D85" s="123">
        <f t="shared" ref="D85:L87" si="22">+D10+D15+D20+D25+D30+D35+D40+D45+D50+D55+D60+D65+D70+D75+D80</f>
        <v>0</v>
      </c>
      <c r="E85" s="123">
        <f t="shared" ref="E85" si="23">+E10+E15+E20+E25+E30+E35+E40+E45+E50+E55+E60+E65+E70+E75+E80</f>
        <v>0</v>
      </c>
      <c r="F85" s="123">
        <f t="shared" si="22"/>
        <v>0</v>
      </c>
      <c r="G85" s="123">
        <f t="shared" ref="G85" si="24">+G10+G15+G20+G25+G30+G35+G40+G45+G50+G55+G60+G65+G70+G75+G80</f>
        <v>0</v>
      </c>
      <c r="H85" s="123">
        <f t="shared" si="22"/>
        <v>0</v>
      </c>
      <c r="I85" s="123">
        <f t="shared" ref="I85" si="25">+I10+I15+I20+I25+I30+I35+I40+I45+I50+I55+I60+I65+I70+I75+I80</f>
        <v>0</v>
      </c>
      <c r="J85" s="123">
        <f t="shared" si="22"/>
        <v>0</v>
      </c>
      <c r="K85" s="123">
        <f t="shared" ref="K85" si="26">+K10+K15+K20+K25+K30+K35+K40+K45+K50+K55+K60+K65+K70+K75+K80</f>
        <v>0</v>
      </c>
      <c r="L85" s="123">
        <f t="shared" si="22"/>
        <v>0</v>
      </c>
      <c r="M85" s="123">
        <f t="shared" ref="M85" si="27">+M10+M15+M20+M25+M30+M35+M40+M45+M50+M55+M60+M65+M70+M75+M80</f>
        <v>0</v>
      </c>
      <c r="N85" s="234">
        <f t="shared" si="14"/>
        <v>0</v>
      </c>
    </row>
    <row r="86" spans="2:14" ht="12" x14ac:dyDescent="0.2">
      <c r="B86" s="615"/>
      <c r="C86" s="122">
        <f>+A_I_3!$D$5</f>
        <v>0</v>
      </c>
      <c r="D86" s="123">
        <f t="shared" si="22"/>
        <v>0</v>
      </c>
      <c r="E86" s="123">
        <f t="shared" ref="E86" si="28">+E11+E16+E21+E26+E31+E36+E41+E46+E51+E56+E61+E66+E71+E76+E81</f>
        <v>0</v>
      </c>
      <c r="F86" s="123">
        <f t="shared" si="22"/>
        <v>0</v>
      </c>
      <c r="G86" s="123">
        <f t="shared" ref="G86" si="29">+G11+G16+G21+G26+G31+G36+G41+G46+G51+G56+G61+G66+G71+G76+G81</f>
        <v>0</v>
      </c>
      <c r="H86" s="123">
        <f t="shared" si="22"/>
        <v>0</v>
      </c>
      <c r="I86" s="123">
        <f t="shared" ref="I86" si="30">+I11+I16+I21+I26+I31+I36+I41+I46+I51+I56+I61+I66+I71+I76+I81</f>
        <v>0</v>
      </c>
      <c r="J86" s="123">
        <f t="shared" si="22"/>
        <v>0</v>
      </c>
      <c r="K86" s="123">
        <f t="shared" ref="K86" si="31">+K11+K16+K21+K26+K31+K36+K41+K46+K51+K56+K61+K66+K71+K76+K81</f>
        <v>0</v>
      </c>
      <c r="L86" s="123">
        <f t="shared" si="22"/>
        <v>0</v>
      </c>
      <c r="M86" s="123">
        <f t="shared" ref="M86" si="32">+M11+M16+M21+M26+M31+M36+M41+M46+M51+M56+M61+M66+M71+M76+M81</f>
        <v>0</v>
      </c>
      <c r="N86" s="234">
        <f t="shared" si="14"/>
        <v>0</v>
      </c>
    </row>
    <row r="87" spans="2:14" ht="12.75" thickBot="1" x14ac:dyDescent="0.25">
      <c r="B87" s="616"/>
      <c r="C87" s="124" t="str">
        <f>+A_OdR!$D$5</f>
        <v/>
      </c>
      <c r="D87" s="125">
        <f t="shared" si="22"/>
        <v>0</v>
      </c>
      <c r="E87" s="125">
        <f t="shared" ref="E87" si="33">+E12+E17+E22+E27+E32+E37+E42+E47+E52+E57+E62+E67+E72+E77+E82</f>
        <v>0</v>
      </c>
      <c r="F87" s="125">
        <f t="shared" si="22"/>
        <v>0</v>
      </c>
      <c r="G87" s="125">
        <f t="shared" ref="G87" si="34">+G12+G17+G22+G27+G32+G37+G42+G47+G52+G57+G62+G67+G72+G77+G82</f>
        <v>0</v>
      </c>
      <c r="H87" s="125">
        <f t="shared" si="22"/>
        <v>0</v>
      </c>
      <c r="I87" s="125">
        <f t="shared" ref="I87" si="35">+I12+I17+I22+I27+I32+I37+I42+I47+I52+I57+I62+I67+I72+I77+I82</f>
        <v>0</v>
      </c>
      <c r="J87" s="125">
        <f t="shared" si="22"/>
        <v>0</v>
      </c>
      <c r="K87" s="125">
        <f t="shared" ref="K87" si="36">+K12+K17+K22+K27+K32+K37+K42+K47+K52+K57+K62+K67+K72+K77+K82</f>
        <v>0</v>
      </c>
      <c r="L87" s="125">
        <f t="shared" si="22"/>
        <v>0</v>
      </c>
      <c r="M87" s="125">
        <f t="shared" ref="M87" si="37">+M12+M17+M22+M27+M32+M37+M42+M47+M52+M57+M62+M67+M72+M77+M82</f>
        <v>0</v>
      </c>
      <c r="N87" s="235">
        <f t="shared" si="14"/>
        <v>0</v>
      </c>
    </row>
    <row r="88" spans="2:14" ht="12.75" thickBot="1" x14ac:dyDescent="0.25">
      <c r="B88" s="619" t="s">
        <v>148</v>
      </c>
      <c r="C88" s="620"/>
      <c r="D88" s="126">
        <f>SUM(D84:D87)</f>
        <v>0</v>
      </c>
      <c r="E88" s="126">
        <f>SUM(E84:E87)</f>
        <v>0</v>
      </c>
      <c r="F88" s="126">
        <f t="shared" ref="F88:N88" si="38">SUM(F84:F87)</f>
        <v>0</v>
      </c>
      <c r="G88" s="126">
        <f t="shared" ref="G88" si="39">SUM(G84:G87)</f>
        <v>0</v>
      </c>
      <c r="H88" s="126">
        <f t="shared" si="38"/>
        <v>0</v>
      </c>
      <c r="I88" s="126">
        <f t="shared" ref="I88" si="40">SUM(I84:I87)</f>
        <v>0</v>
      </c>
      <c r="J88" s="126">
        <f t="shared" si="38"/>
        <v>0</v>
      </c>
      <c r="K88" s="126">
        <f t="shared" ref="K88" si="41">SUM(K84:K87)</f>
        <v>0</v>
      </c>
      <c r="L88" s="126">
        <f t="shared" si="38"/>
        <v>0</v>
      </c>
      <c r="M88" s="126">
        <f t="shared" ref="M88" si="42">SUM(M84:M87)</f>
        <v>0</v>
      </c>
      <c r="N88" s="236">
        <f t="shared" si="38"/>
        <v>0</v>
      </c>
    </row>
    <row r="89" spans="2:14" ht="12" x14ac:dyDescent="0.2">
      <c r="B89" s="614" t="s">
        <v>6</v>
      </c>
      <c r="C89" s="127">
        <f>+A_I_1!$D$5</f>
        <v>0</v>
      </c>
      <c r="D89" s="128" t="str">
        <f>IF('1'!$V$10&lt;&gt;"OK","Check",IF(D84='1'!H11,"OK","Check"))</f>
        <v>Check</v>
      </c>
      <c r="E89" s="390" t="str">
        <f>IF('1'!$V$10&lt;&gt;"OK","Check",IF(E84='1'!I11,"OK","Check"))</f>
        <v>Check</v>
      </c>
      <c r="F89" s="129" t="str">
        <f>IF('1'!$V$10&lt;&gt;"OK","Check",IF(F84='1'!H72,"OK","Check"))</f>
        <v>Check</v>
      </c>
      <c r="G89" s="129" t="str">
        <f>IF('1'!$V$10&lt;&gt;"OK","Check",IF(G84='1'!I72,"OK","Check"))</f>
        <v>Check</v>
      </c>
      <c r="H89" s="129" t="str">
        <f>IF('1'!$V$10&lt;&gt;"OK","Check",IF(H84='1'!H85,"OK","Check"))</f>
        <v>Check</v>
      </c>
      <c r="I89" s="129" t="str">
        <f>IF('1'!$V$10&lt;&gt;"OK","Check",IF(I84='1'!I85,"OK","Check"))</f>
        <v>Check</v>
      </c>
      <c r="J89" s="129" t="str">
        <f>IF('1'!$V$10&lt;&gt;"OK","Check",IF(J84='1'!H95,"OK","Check"))</f>
        <v>Check</v>
      </c>
      <c r="K89" s="129" t="str">
        <f>IF('1'!$V$10&lt;&gt;"OK","Check",IF(K84='1'!I95,"OK","Check"))</f>
        <v>Check</v>
      </c>
      <c r="L89" s="129" t="str">
        <f>IF('1'!$V$10&lt;&gt;"OK","Check",IF(L84='1'!H105,"OK","Check"))</f>
        <v>Check</v>
      </c>
      <c r="M89" s="394" t="str">
        <f>IF('1'!$V$10&lt;&gt;"OK","Check",IF(M84='1'!I105,"OK","Check"))</f>
        <v>Check</v>
      </c>
      <c r="N89" s="130" t="str">
        <f>IF(AND(D89="Ok",F89="ok",H89="ok",J89="ok",L89="ok"),"OK","Check")</f>
        <v>Check</v>
      </c>
    </row>
    <row r="90" spans="2:14" ht="12" x14ac:dyDescent="0.2">
      <c r="B90" s="615"/>
      <c r="C90" s="131">
        <f>+A_I_2!$D$5</f>
        <v>0</v>
      </c>
      <c r="D90" s="132" t="str">
        <f>IF('1'!$V$10&lt;&gt;"OK","Check",IF(D85='1'!J11,"OK","Check"))</f>
        <v>Check</v>
      </c>
      <c r="E90" s="391" t="str">
        <f>IF('1'!$V$10&lt;&gt;"OK","Check",IF(E85='1'!K11,"OK","Check"))</f>
        <v>Check</v>
      </c>
      <c r="F90" s="133" t="str">
        <f>IF('1'!$V$10&lt;&gt;"OK","Check",IF(F85='1'!J72,"OK","Check"))</f>
        <v>Check</v>
      </c>
      <c r="G90" s="133" t="str">
        <f>IF('1'!$V$10&lt;&gt;"OK","Check",IF(G85='1'!K72,"OK","Check"))</f>
        <v>Check</v>
      </c>
      <c r="H90" s="133" t="str">
        <f>IF('1'!$V$10&lt;&gt;"OK","Check",IF(H85='1'!J85,"OK","Check"))</f>
        <v>Check</v>
      </c>
      <c r="I90" s="133" t="str">
        <f>IF('1'!$V$10&lt;&gt;"OK","Check",IF(I85='1'!K85,"OK","Check"))</f>
        <v>Check</v>
      </c>
      <c r="J90" s="133" t="str">
        <f>IF('1'!$V$10&lt;&gt;"OK","Check",IF(J85='1'!J95,"OK","Check"))</f>
        <v>Check</v>
      </c>
      <c r="K90" s="133" t="str">
        <f>IF('1'!$V$10&lt;&gt;"OK","Check",IF(K85='1'!K95,"OK","Check"))</f>
        <v>Check</v>
      </c>
      <c r="L90" s="133" t="str">
        <f>IF('1'!$V$10&lt;&gt;"OK","Check",IF(L85='1'!J105,"OK","Check"))</f>
        <v>Check</v>
      </c>
      <c r="M90" s="395" t="str">
        <f>IF('1'!$V$10&lt;&gt;"OK","Check",IF(M85='1'!K105,"OK","Check"))</f>
        <v>Check</v>
      </c>
      <c r="N90" s="134" t="str">
        <f t="shared" ref="N90:N92" si="43">IF(AND(D90="Ok",F90="ok",H90="ok",J90="ok",L90="ok"),"OK","Check")</f>
        <v>Check</v>
      </c>
    </row>
    <row r="91" spans="2:14" ht="12" x14ac:dyDescent="0.2">
      <c r="B91" s="615"/>
      <c r="C91" s="131">
        <f>+A_I_3!$D$5</f>
        <v>0</v>
      </c>
      <c r="D91" s="132" t="str">
        <f>IF('1'!$V$10&lt;&gt;"OK","Check",IF(D86='1'!L11,"OK","Check"))</f>
        <v>Check</v>
      </c>
      <c r="E91" s="391" t="str">
        <f>IF('1'!$V$10&lt;&gt;"OK","Check",IF(E86='1'!M11,"OK","Check"))</f>
        <v>Check</v>
      </c>
      <c r="F91" s="133" t="str">
        <f>IF('1'!$V$10&lt;&gt;"OK","Check",IF(F86='1'!L72,"OK","Check"))</f>
        <v>Check</v>
      </c>
      <c r="G91" s="133" t="str">
        <f>IF('1'!$V$10&lt;&gt;"OK","Check",IF(G86='1'!M72,"OK","Check"))</f>
        <v>Check</v>
      </c>
      <c r="H91" s="133" t="str">
        <f>IF('1'!$V$10&lt;&gt;"OK","Check",IF(H86='1'!L85,"OK","Check"))</f>
        <v>Check</v>
      </c>
      <c r="I91" s="133" t="str">
        <f>IF('1'!$V$10&lt;&gt;"OK","Check",IF(I86='1'!M85,"OK","Check"))</f>
        <v>Check</v>
      </c>
      <c r="J91" s="133" t="str">
        <f>IF('1'!$V$10&lt;&gt;"OK","Check",IF(J86='1'!L95,"OK","Check"))</f>
        <v>Check</v>
      </c>
      <c r="K91" s="133" t="str">
        <f>IF('1'!$V$10&lt;&gt;"OK","Check",IF(K86='1'!M95,"OK","Check"))</f>
        <v>Check</v>
      </c>
      <c r="L91" s="133" t="str">
        <f>IF('1'!$V$10&lt;&gt;"OK","Check",IF(L86='1'!L105,"OK","Check"))</f>
        <v>Check</v>
      </c>
      <c r="M91" s="395" t="str">
        <f>IF('1'!$V$10&lt;&gt;"OK","Check",IF(M86='1'!M105,"OK","Check"))</f>
        <v>Check</v>
      </c>
      <c r="N91" s="134" t="str">
        <f t="shared" si="43"/>
        <v>Check</v>
      </c>
    </row>
    <row r="92" spans="2:14" ht="12.75" thickBot="1" x14ac:dyDescent="0.25">
      <c r="B92" s="616"/>
      <c r="C92" s="135" t="str">
        <f>+A_OdR!$D$5</f>
        <v/>
      </c>
      <c r="D92" s="136" t="str">
        <f>IF('1'!$V$10&lt;&gt;"OK","Check",IF(D87='1'!N11,"OK","Check"))</f>
        <v>Check</v>
      </c>
      <c r="E92" s="392" t="str">
        <f>IF('1'!$V$10&lt;&gt;"OK","Check",IF(E87='1'!O11,"OK","Check"))</f>
        <v>Check</v>
      </c>
      <c r="F92" s="137" t="str">
        <f>IF('1'!$V$10&lt;&gt;"OK","Check",IF(F87='1'!N72,"OK","Check"))</f>
        <v>Check</v>
      </c>
      <c r="G92" s="137" t="str">
        <f>IF('1'!$V$10&lt;&gt;"OK","Check",IF(G87='1'!O72,"OK","Check"))</f>
        <v>Check</v>
      </c>
      <c r="H92" s="137" t="str">
        <f>IF('1'!$V$10&lt;&gt;"OK","Check",IF(H87='1'!N85,"OK","Check"))</f>
        <v>Check</v>
      </c>
      <c r="I92" s="137" t="str">
        <f>IF('1'!$V$10&lt;&gt;"OK","Check",IF(I87='1'!O85,"OK","Check"))</f>
        <v>Check</v>
      </c>
      <c r="J92" s="137" t="str">
        <f>IF('1'!$V$10&lt;&gt;"OK","Check",IF(J87='1'!N95,"OK","Check"))</f>
        <v>Check</v>
      </c>
      <c r="K92" s="137" t="str">
        <f>IF('1'!$V$10&lt;&gt;"OK","Check",IF(K87='1'!O95,"OK","Check"))</f>
        <v>Check</v>
      </c>
      <c r="L92" s="137" t="str">
        <f>IF('1'!$V$10&lt;&gt;"OK","Check",IF(L87='1'!N105,"OK","Check"))</f>
        <v>Check</v>
      </c>
      <c r="M92" s="396" t="str">
        <f>IF('1'!$V$10&lt;&gt;"OK","Check",IF(M87='1'!O105,"OK","Check"))</f>
        <v>Check</v>
      </c>
      <c r="N92" s="138" t="str">
        <f t="shared" si="43"/>
        <v>Check</v>
      </c>
    </row>
    <row r="93" spans="2:14" ht="12" thickBot="1" x14ac:dyDescent="0.25">
      <c r="B93" s="237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9" t="str">
        <f>IF(AND(N89&lt;&gt;"check",N90&lt;&gt;"check",N91&lt;&gt;"check",N92&lt;&gt;"check"),"OK","Check")</f>
        <v>Check</v>
      </c>
    </row>
  </sheetData>
  <sheetProtection formatCells="0" formatColumns="0" formatRows="0"/>
  <mergeCells count="48">
    <mergeCell ref="B89:B92"/>
    <mergeCell ref="B79:B82"/>
    <mergeCell ref="B83:C83"/>
    <mergeCell ref="B84:B87"/>
    <mergeCell ref="B88:C88"/>
    <mergeCell ref="B69:B72"/>
    <mergeCell ref="B73:C73"/>
    <mergeCell ref="B74:B77"/>
    <mergeCell ref="B78:C78"/>
    <mergeCell ref="B59:B62"/>
    <mergeCell ref="B63:C63"/>
    <mergeCell ref="B64:B67"/>
    <mergeCell ref="B68:C68"/>
    <mergeCell ref="B49:B52"/>
    <mergeCell ref="B53:C53"/>
    <mergeCell ref="B54:B57"/>
    <mergeCell ref="B58:C58"/>
    <mergeCell ref="B39:B42"/>
    <mergeCell ref="B43:C43"/>
    <mergeCell ref="B44:B47"/>
    <mergeCell ref="B48:C48"/>
    <mergeCell ref="B34:B37"/>
    <mergeCell ref="B38:C38"/>
    <mergeCell ref="B19:B22"/>
    <mergeCell ref="B23:C23"/>
    <mergeCell ref="B24:B27"/>
    <mergeCell ref="B28:C28"/>
    <mergeCell ref="B29:B32"/>
    <mergeCell ref="B33:C33"/>
    <mergeCell ref="B14:B17"/>
    <mergeCell ref="B18:C18"/>
    <mergeCell ref="B3:N4"/>
    <mergeCell ref="B5:B8"/>
    <mergeCell ref="C5:C8"/>
    <mergeCell ref="D5:N5"/>
    <mergeCell ref="D6:D7"/>
    <mergeCell ref="F6:F7"/>
    <mergeCell ref="H6:H7"/>
    <mergeCell ref="J6:J7"/>
    <mergeCell ref="L6:L7"/>
    <mergeCell ref="N6:N7"/>
    <mergeCell ref="E6:E7"/>
    <mergeCell ref="G6:G7"/>
    <mergeCell ref="I6:I7"/>
    <mergeCell ref="K6:K7"/>
    <mergeCell ref="M6:M7"/>
    <mergeCell ref="B9:B12"/>
    <mergeCell ref="B13:C13"/>
  </mergeCells>
  <conditionalFormatting sqref="D89:N92 N93">
    <cfRule type="containsText" dxfId="27" priority="4" operator="containsText" text="OK">
      <formula>NOT(ISERROR(SEARCH("OK",D89)))</formula>
    </cfRule>
    <cfRule type="containsText" dxfId="26" priority="5" operator="containsText" text="Check">
      <formula>NOT(ISERROR(SEARCH("Check",D89)))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C1:AC31"/>
  <sheetViews>
    <sheetView showGridLines="0" tabSelected="1" topLeftCell="A8" zoomScale="85" zoomScaleNormal="85" zoomScaleSheetLayoutView="75" workbookViewId="0">
      <selection activeCell="F12" sqref="F12"/>
    </sheetView>
  </sheetViews>
  <sheetFormatPr defaultColWidth="8.6640625" defaultRowHeight="11.25" x14ac:dyDescent="0.2"/>
  <cols>
    <col min="3" max="3" width="40.83203125" customWidth="1"/>
    <col min="4" max="10" width="13.83203125" customWidth="1"/>
    <col min="11" max="11" width="17.83203125" customWidth="1"/>
    <col min="12" max="12" width="16.5" customWidth="1"/>
    <col min="13" max="14" width="13.83203125" customWidth="1"/>
    <col min="15" max="15" width="18" customWidth="1"/>
    <col min="16" max="27" width="13.83203125" customWidth="1"/>
    <col min="28" max="28" width="16.5" customWidth="1"/>
  </cols>
  <sheetData>
    <row r="1" spans="3:29" ht="12" thickBot="1" x14ac:dyDescent="0.25"/>
    <row r="2" spans="3:29" ht="18.75" customHeight="1" x14ac:dyDescent="0.2">
      <c r="C2" s="246" t="s">
        <v>282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8"/>
    </row>
    <row r="3" spans="3:29" ht="18.75" customHeight="1" x14ac:dyDescent="0.2">
      <c r="C3" s="287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9"/>
    </row>
    <row r="4" spans="3:29" ht="75" customHeight="1" thickBot="1" x14ac:dyDescent="0.25">
      <c r="C4" s="624" t="s">
        <v>243</v>
      </c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6"/>
    </row>
    <row r="5" spans="3:29" ht="18.75" x14ac:dyDescent="0.2">
      <c r="C5" s="290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2"/>
    </row>
    <row r="6" spans="3:29" ht="16.5" customHeight="1" x14ac:dyDescent="0.2">
      <c r="C6" s="250" t="s">
        <v>91</v>
      </c>
      <c r="D6" s="251"/>
      <c r="E6" s="251"/>
      <c r="F6" s="251"/>
      <c r="G6" s="251"/>
      <c r="H6" s="251"/>
      <c r="I6" s="251"/>
      <c r="J6" s="251"/>
      <c r="K6" s="61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49"/>
    </row>
    <row r="7" spans="3:29" ht="12" customHeight="1" thickBot="1" x14ac:dyDescent="0.25">
      <c r="C7" s="250"/>
      <c r="D7" s="251"/>
      <c r="E7" s="251"/>
      <c r="F7" s="251"/>
      <c r="G7" s="251"/>
      <c r="H7" s="251"/>
      <c r="I7" s="251"/>
      <c r="J7" s="251"/>
      <c r="K7" s="61"/>
      <c r="L7" s="43"/>
      <c r="M7" s="43"/>
      <c r="N7" s="43"/>
      <c r="O7" s="252"/>
      <c r="P7" s="382"/>
      <c r="Q7" s="382"/>
      <c r="R7" s="252"/>
      <c r="S7" s="252"/>
      <c r="T7" s="252"/>
      <c r="U7" s="252"/>
      <c r="V7" s="386" t="str">
        <f>IF(ATS!D8="","",IF(ATS!D8=Elenco!C9,15%,IF(ATS!D8=Elenco!C10,25%)))</f>
        <v/>
      </c>
      <c r="W7" s="43"/>
      <c r="X7" s="43"/>
      <c r="Y7" s="43"/>
      <c r="Z7" s="43"/>
      <c r="AA7" s="43"/>
      <c r="AB7" s="43"/>
      <c r="AC7" s="249"/>
    </row>
    <row r="8" spans="3:29" ht="67.5" customHeight="1" x14ac:dyDescent="0.2">
      <c r="C8" s="368" t="s">
        <v>40</v>
      </c>
      <c r="D8" s="369" t="s">
        <v>233</v>
      </c>
      <c r="E8" s="369" t="s">
        <v>35</v>
      </c>
      <c r="F8" s="369" t="s">
        <v>5</v>
      </c>
      <c r="G8" s="369" t="s">
        <v>215</v>
      </c>
      <c r="H8" s="369" t="s">
        <v>216</v>
      </c>
      <c r="I8" s="369" t="s">
        <v>214</v>
      </c>
      <c r="J8" s="369" t="s">
        <v>217</v>
      </c>
      <c r="K8" s="369" t="s">
        <v>231</v>
      </c>
      <c r="L8" s="369" t="s">
        <v>232</v>
      </c>
      <c r="M8" s="369" t="s">
        <v>235</v>
      </c>
      <c r="N8" s="369" t="s">
        <v>236</v>
      </c>
      <c r="O8" s="369" t="s">
        <v>247</v>
      </c>
      <c r="P8" s="369" t="s">
        <v>264</v>
      </c>
      <c r="Q8" s="369" t="s">
        <v>265</v>
      </c>
      <c r="R8" s="381" t="s">
        <v>266</v>
      </c>
      <c r="S8" s="381" t="s">
        <v>267</v>
      </c>
      <c r="T8" s="640" t="s">
        <v>237</v>
      </c>
      <c r="U8" s="641"/>
      <c r="V8" s="253"/>
      <c r="W8" s="43"/>
      <c r="X8" s="43"/>
      <c r="Y8" s="43"/>
      <c r="Z8" s="43"/>
      <c r="AA8" s="43"/>
      <c r="AB8" s="43"/>
      <c r="AC8" s="249"/>
    </row>
    <row r="9" spans="3:29" ht="65.099999999999994" customHeight="1" x14ac:dyDescent="0.2">
      <c r="C9" s="370" t="str">
        <f>IF(A_I_1!D5="","",A_I_1!D5)</f>
        <v/>
      </c>
      <c r="D9" s="371" t="s">
        <v>234</v>
      </c>
      <c r="E9" s="372" t="str">
        <f>IF(A_I_1!D6="","",A_I_1!D6)</f>
        <v/>
      </c>
      <c r="F9" s="372" t="str">
        <f>IF(ATS!D16="OK","OK","Compilare Anagrafiche")</f>
        <v>Compilare Anagrafiche</v>
      </c>
      <c r="G9" s="373" t="str">
        <f>IF(C9="","",IF(AND('1'!V10="OK",'2'!R3="OK",'3'!N93="OK",F9="OK",'2'!AA8&gt;0),('1'!H11+('1'!H11*0.4)),"Rivedere Foglio 1 e/o 2 e/o 3"))</f>
        <v/>
      </c>
      <c r="H9" s="373" t="str">
        <f>IF(C9="","",IF(AND('1'!V10="OK",'2'!R3="OK",'3'!N93="OK",F9="OK",'2'!AA8&gt;0),('1'!I11+('1'!I11*0.4)),"Rivedere Foglio 1 e/o 2 e/o 3"))</f>
        <v/>
      </c>
      <c r="I9" s="374" t="str">
        <f>IF(E9="","",IF(E9="P",70%,IF(E9="M",60%,IF(E9="G",50%))))</f>
        <v/>
      </c>
      <c r="J9" s="374" t="str">
        <f>IF(E9="","",IF(E9="P",45%,IF(E9="M",35%,IF(E9="G",25%))))</f>
        <v/>
      </c>
      <c r="K9" s="374" t="str">
        <f>IF(OR(I9="",ATS!$D$8=""),"",IF(AND(I9&lt;&gt;"",(I9+$V$7)&lt;=80%),(I9+$V$7),80%))</f>
        <v/>
      </c>
      <c r="L9" s="374" t="str">
        <f>IF(OR(J9="",ATS!$D$8=""),"",IF(AND(J9&lt;&gt;"",(J9+$V$7)&lt;=80%),(J9+$V$7),80%))</f>
        <v/>
      </c>
      <c r="M9" s="375" t="str">
        <f>IF(OR(G9="",G9="Rivedere Foglio 1 e/o 2 e/o 3",ATS!$D$8=""),"",IF(AND(G9&lt;&gt;"",ATS!$D$8&lt;&gt;""),G9*K9))</f>
        <v/>
      </c>
      <c r="N9" s="375" t="str">
        <f>IF(OR(H9="",H9="Rivedere Foglio 1 e/o 2 e/o 3",ATS!$D$8=""),"",IF(AND(H9&lt;&gt;"",ATS!$D$8&lt;&gt;""),H9*L9))</f>
        <v/>
      </c>
      <c r="O9" s="374" t="str">
        <f>IF(ATS!$D$10="","",ATS!$D$10)</f>
        <v/>
      </c>
      <c r="P9" s="373" t="str">
        <f>IF(C9="","",IF(A_I_1!B71&lt;&gt;"OK","Completare Anagrafica",IF(Intervento!F17&lt;&gt;"OK","Completare descrizione intervento",IF(OR(G9="Rivedere Foglio 1 e/o 2 e/o 3",H9="Rivedere Foglio 1 e/o 2"),"",IF(OR(ATS!D8="",ATS!D10=""),"",(M9*(1-O9)))))))</f>
        <v/>
      </c>
      <c r="Q9" s="373" t="str">
        <f>IF(C9="","",IF(A_I_1!B71&lt;&gt;"OK","Completare Anagrafica",IF(Intervento!F17&lt;&gt;"OK","Completare descrizione intervento",IF(OR(G9="Rivedere Foglio 1 e/o 2 e/o 3",H9="Rivedere Foglio 1 e/o 2"),"",IF(OR(ATS!D8="",ATS!D10=""),"",(N9*(1-O9)))))))</f>
        <v/>
      </c>
      <c r="R9" s="384" t="str">
        <f>IF(C9="","",IF(A_I_1!B71&lt;&gt;"OK","Completare Anagrafica",IF(Intervento!F17&lt;&gt;"OK","Completare descrizione intervento",IF(OR(G9="Rivedere Foglio 1 e/o 2 e/o 3",H9="Rivedere Foglio 1 e/o 2"),"",IF(OR(ATS!D8="",ATS!D10=""),"",(P9/G9))))))</f>
        <v/>
      </c>
      <c r="S9" s="384" t="str">
        <f>IF(C9="","",IF(A_I_1!B71&lt;&gt;"OK","Completare Anagrafica",IF(Intervento!F17&lt;&gt;"OK","Completare descrizione intervento",IF(OR(G9="Rivedere Foglio 1 e/o 2 e/o 3",H9="Rivedere Foglio 1 e/o 2"),"",IF(OR(ATS!D8="",ATS!D10=""),"",(Q9/H9))))))</f>
        <v/>
      </c>
      <c r="T9" s="644" t="str">
        <f>IF(C9="","",IF(A_I_1!B71&lt;&gt;"OK","Completare Anagrafica",IF(Intervento!F17&lt;&gt;"OK","Completare descrizione intervento",IF(OR(G9="Rivedere Foglio 1 e/o 2 e/o 3",H9="Rivedere Foglio 1 e/o 2"),"",IF(OR(ATS!D8="",ATS!D10=""),"",((M9+N9)*(1-O9)))))))</f>
        <v/>
      </c>
      <c r="U9" s="645"/>
      <c r="V9" s="254" t="str">
        <f ca="1">CELL("tipo",T9)</f>
        <v>l</v>
      </c>
      <c r="W9" s="43"/>
      <c r="X9" s="43"/>
      <c r="Y9" s="43"/>
      <c r="Z9" s="43"/>
      <c r="AA9" s="43"/>
      <c r="AB9" s="43"/>
      <c r="AC9" s="249"/>
    </row>
    <row r="10" spans="3:29" ht="65.099999999999994" customHeight="1" x14ac:dyDescent="0.2">
      <c r="C10" s="370" t="str">
        <f>IF(A_I_2!D5="","",A_I_2!D5)</f>
        <v/>
      </c>
      <c r="D10" s="371" t="s">
        <v>207</v>
      </c>
      <c r="E10" s="372" t="str">
        <f>IF(A_I_2!D6="","",A_I_2!D6)</f>
        <v/>
      </c>
      <c r="F10" s="372" t="str">
        <f>IF(ATS!D16="OK","OK","Compilare Anagrafiche")</f>
        <v>Compilare Anagrafiche</v>
      </c>
      <c r="G10" s="373" t="str">
        <f>IF(C10="","",IF(AND('1'!V10="OK",'2'!R3="OK",'3'!N93="OK",F10="OK",'2'!AA8&gt;0),('1'!J11+('1'!J11*0.4)),"Rivedere Foglio 1 e/o 2 e/o 3"))</f>
        <v/>
      </c>
      <c r="H10" s="373" t="str">
        <f>IF(C10="","",IF(AND('1'!V10="OK",'2'!R3="OK",'3'!N93="OK",F10="OK",'2'!AA8&gt;0),('1'!K11+('1'!K11*0.4)),"Rivedere Foglio 1 e/o 2 e/o 3"))</f>
        <v/>
      </c>
      <c r="I10" s="374" t="str">
        <f>IF(E10="","",IF(E10="P",70%,IF(E10="M",60%,IF(E10="G",50%))))</f>
        <v/>
      </c>
      <c r="J10" s="374" t="str">
        <f>IF(E10="","",IF(E10="P",45%,IF(E10="M",35%,IF(E10="G",25%))))</f>
        <v/>
      </c>
      <c r="K10" s="374" t="str">
        <f>IF(OR(I10="",ATS!$D$8=""),"",IF(AND(I10&lt;&gt;"",(I10+$V$7)&lt;=80%),(I10+$V$7),80%))</f>
        <v/>
      </c>
      <c r="L10" s="374" t="str">
        <f>IF(OR(J10="",ATS!$D$8=""),"",IF(AND(J10&lt;&gt;"",(J10+$V$7)&lt;=80%),(J10+$V$7),80%))</f>
        <v/>
      </c>
      <c r="M10" s="375" t="str">
        <f>IF(OR(G10="",G10="Rivedere Foglio 1 e/o 2 e/o 3",ATS!$D$8=""),"",IF(AND(G10&lt;&gt;"",ATS!$D$8&lt;&gt;""),G10*K10))</f>
        <v/>
      </c>
      <c r="N10" s="375" t="str">
        <f>IF(OR(H10="",H10="Rivedere Foglio 1 e/o 2 e/o 3",ATS!$D$8=""),"",IF(AND(H10&lt;&gt;"",ATS!$D$8&lt;&gt;""),H10*L10))</f>
        <v/>
      </c>
      <c r="O10" s="374" t="str">
        <f>IF(ATS!$D$10="","",ATS!$D$10)</f>
        <v/>
      </c>
      <c r="P10" s="373" t="str">
        <f>IF(C10="","",IF(A_I_2!B71&lt;&gt;"OK","Completare Anagrafica",IF(Intervento!F17&lt;&gt;"OK","Completare descrizione intervento",IF(OR(G10="Rivedere Foglio 1 e/o 2 e/o 3",H10="Rivedere Foglio 1 e/o 2"),"",IF(OR(ATS!D8="",ATS!D10=""),"",(M10*(1-O10)))))))</f>
        <v/>
      </c>
      <c r="Q10" s="373" t="str">
        <f>IF(C10="","",IF(A_I_2!B71&lt;&gt;"OK","Completare Anagrafica",IF(Intervento!F17&lt;&gt;"OK","Completare descrizione intervento",IF(OR(G10="Rivedere Foglio 1 e/o 2 e/o 3",H10="Rivedere Foglio 1 e/o 2"),"",IF(OR(ATS!D8="",ATS!D10=""),"",(N10*(1-O10)))))))</f>
        <v/>
      </c>
      <c r="R10" s="384" t="str">
        <f>IF(C10="","",IF(A_I_2!B71&lt;&gt;"OK","Completare Anagrafica",IF(Intervento!F17&lt;&gt;"OK","Completare descrizione intervento",IF(OR(G10="Rivedere Foglio 1 e/o 2 e/o 3",H10="Rivedere Foglio 1 e/o 2"),"",IF(OR(ATS!D8="",ATS!D10=""),"",(P10/G10))))))</f>
        <v/>
      </c>
      <c r="S10" s="384" t="str">
        <f>IF(C10="","",IF(A_I_2!B71&lt;&gt;"OK","Completare Anagrafica",IF(Intervento!F17&lt;&gt;"OK","Completare descrizione intervento",IF(OR(G10="Rivedere Foglio 1 e/o 2 e/o 3",H10="Rivedere Foglio 1 e/o 2"),"",IF(OR(ATS!D8="",ATS!D10=""),"",(Q10/H10))))))</f>
        <v/>
      </c>
      <c r="T10" s="644" t="str">
        <f>IF(C10="","",IF(A_I_2!B71&lt;&gt;"OK","Completare Anagrafica",IF(Intervento!F17&lt;&gt;"OK","Completare descrizione intervento",IF(OR(G10="Rivedere Foglio 1 e/o 2 e/o 3",H10="Rivedere Foglio 1 e/o 2"),"",IF(OR(ATS!D8="",ATS!D10=""),"",((M10+N10)*(1-O10)))))))</f>
        <v/>
      </c>
      <c r="U10" s="645"/>
      <c r="V10" s="254" t="str">
        <f ca="1">CELL("tipo",T10)</f>
        <v>l</v>
      </c>
      <c r="W10" s="43"/>
      <c r="X10" s="43"/>
      <c r="Y10" s="43"/>
      <c r="Z10" s="43"/>
      <c r="AA10" s="43"/>
      <c r="AB10" s="43"/>
      <c r="AC10" s="249"/>
    </row>
    <row r="11" spans="3:29" ht="65.099999999999994" customHeight="1" x14ac:dyDescent="0.2">
      <c r="C11" s="370" t="str">
        <f>IF(A_I_3!D5="","",A_I_3!D5)</f>
        <v/>
      </c>
      <c r="D11" s="371" t="s">
        <v>208</v>
      </c>
      <c r="E11" s="372" t="str">
        <f>IF(A_I_3!D6="","",A_I_3!D6)</f>
        <v/>
      </c>
      <c r="F11" s="372" t="str">
        <f>IF(ATS!D16="OK","OK","Compilare Anagrafiche")</f>
        <v>Compilare Anagrafiche</v>
      </c>
      <c r="G11" s="373" t="str">
        <f>IF(C11="","",IF(AND('1'!V10="OK",'2'!R3="OK",'3'!N93="OK",F11="OK",'2'!AA8&gt;0),('1'!L11+('1'!L11*0.4)),"Rivedere Foglio 1 e/o 2 e/o 3"))</f>
        <v/>
      </c>
      <c r="H11" s="373" t="str">
        <f>IF(C11="","",IF(AND('1'!V10="OK",'2'!R3="OK",'3'!N93="OK",F11="OK",'2'!AA8&gt;0),('1'!M11+('1'!M11*0.4)),"Rivedere Foglio 1 e/o 2 e/o 3"))</f>
        <v/>
      </c>
      <c r="I11" s="374" t="str">
        <f>IF(E11="","",IF(E11="P",70%,IF(E11="M",60%,IF(E11="G",50%))))</f>
        <v/>
      </c>
      <c r="J11" s="374" t="str">
        <f>IF(E11="","",IF(E11="P",45%,IF(E11="M",35%,IF(E11="G",25%))))</f>
        <v/>
      </c>
      <c r="K11" s="374" t="str">
        <f>IF(OR(I11="",ATS!$D$8=""),"",IF(AND(I11&lt;&gt;"",(I11+$V$7)&lt;=80%),(I11+$V$7),80%))</f>
        <v/>
      </c>
      <c r="L11" s="374" t="str">
        <f>IF(OR(J11="",ATS!$D$8=""),"",IF(AND(J11&lt;&gt;"",(J11+$V$7)&lt;=80%),(J11+$V$7),80%))</f>
        <v/>
      </c>
      <c r="M11" s="375" t="str">
        <f>IF(OR(G11="",G11="Rivedere Foglio 1 e/o 2 e/o 3",ATS!$D$8=""),"",IF(AND(G11&lt;&gt;"",ATS!$D$8&lt;&gt;""),G11*K11))</f>
        <v/>
      </c>
      <c r="N11" s="375" t="str">
        <f>IF(OR(H11="",H11="Rivedere Foglio 1 e/o 2 e/o 3",ATS!$D$8=""),"",IF(AND(H11&lt;&gt;"",ATS!$D$8&lt;&gt;""),H11*L11))</f>
        <v/>
      </c>
      <c r="O11" s="374" t="str">
        <f>IF(ATS!$D$10="","",ATS!$D$10)</f>
        <v/>
      </c>
      <c r="P11" s="373" t="str">
        <f>IF(C11="","",IF(A_I_3!B71&lt;&gt;"OK","Completare Anagrafica",IF(Intervento!F17&lt;&gt;"OK","Completare descrizione intervento",IF(OR(G11="Rivedere Foglio 1 e/o 2 e/o 3",H11="Rivedere Foglio 1 e/o 2"),"",IF(OR(ATS!D8="",ATS!D10=""),"",(M11*(1-O11)))))))</f>
        <v/>
      </c>
      <c r="Q11" s="373" t="str">
        <f>IF(C11="","",IF(A_I_3!B71&lt;&gt;"OK","Completare Anagrafica",IF(Intervento!F17&lt;&gt;"OK","Completare descrizione intervento",IF(OR(G11="Rivedere Foglio 1 e/o 2 e/o 3",H11="Rivedere Foglio 1 e/o 2"),"",IF(OR(ATS!D8="",ATS!D10=""),"",(N11*(1-O11)))))))</f>
        <v/>
      </c>
      <c r="R11" s="384" t="str">
        <f>IF(C11="","",IF(A_I_3!B71&lt;&gt;"OK","Completare Anagrafica",IF(Intervento!F17&lt;&gt;"OK","Completare descrizione intervento",IF(OR(G11="Rivedere Foglio 1 e/o 2 e/o 3",H11="Rivedere Foglio 1 e/o 2"),"",IF(OR(ATS!D8="",ATS!D10=""),"",(P11/G11))))))</f>
        <v/>
      </c>
      <c r="S11" s="384" t="str">
        <f>IF(C11="","",IF(A_I_3!B71&lt;&gt;"OK","Completare Anagrafica",IF(Intervento!F17&lt;&gt;"OK","Completare descrizione intervento",IF(OR(G11="Rivedere Foglio 1 e/o 2 e/o 3",H11="Rivedere Foglio 1 e/o 2"),"",IF(OR(ATS!D8="",ATS!D10=""),"",(Q11/H11))))))</f>
        <v/>
      </c>
      <c r="T11" s="644" t="str">
        <f>IF(C11="","",IF(A_I_3!B71&lt;&gt;"OK","Completare Anagrafica",IF(Intervento!F17&lt;&gt;"OK","Completare descrizione intervento",IF(OR(G11="Rivedere Foglio 1 e/o 2 e/o 3",H11="Rivedere Foglio 1 e/o 2"),"",IF(OR(ATS!D8="",ATS!D10=""),"",((M11+N11)*(1-O11)))))))</f>
        <v/>
      </c>
      <c r="U11" s="645"/>
      <c r="V11" s="254" t="str">
        <f ca="1">CELL("tipo",T11)</f>
        <v>l</v>
      </c>
      <c r="W11" s="43"/>
      <c r="X11" s="43"/>
      <c r="Y11" s="43"/>
      <c r="Z11" s="43"/>
      <c r="AA11" s="43"/>
      <c r="AB11" s="43"/>
      <c r="AC11" s="249"/>
    </row>
    <row r="12" spans="3:29" ht="65.099999999999994" customHeight="1" x14ac:dyDescent="0.2">
      <c r="C12" s="370" t="str">
        <f>IF(A_OdR!D5="","",A_OdR!D5)</f>
        <v/>
      </c>
      <c r="D12" s="371" t="s">
        <v>294</v>
      </c>
      <c r="E12" s="372" t="str">
        <f>IF(C12="","","OdR")</f>
        <v/>
      </c>
      <c r="F12" s="372" t="str">
        <f>IF(ATS!D16="OK","OK","Compilare Anagrafiche")</f>
        <v>Compilare Anagrafiche</v>
      </c>
      <c r="G12" s="373" t="str">
        <f>IF(C12="","",IF(AND('1'!V10="OK",'2'!R3="OK",'3'!N93="OK",F12="OK",'2'!AA8&gt;0),('1'!N11+('1'!N11*0.4)),"Rivedere Foglio 1 e/o 2 e/o 3"))</f>
        <v/>
      </c>
      <c r="H12" s="373" t="str">
        <f>IF(C12="","",IF(AND('1'!V10="OK",'2'!R3="OK",'3'!N93="OK",F12="OK",'2'!AA8&gt;0),('1'!O11+('1'!O11*0.4)),"Rivedere Foglio 1 e/o 2 e/o 3"))</f>
        <v/>
      </c>
      <c r="I12" s="374" t="str">
        <f>IF(I9="","",70%)</f>
        <v/>
      </c>
      <c r="J12" s="374" t="str">
        <f>IF(J9="","",45%)</f>
        <v/>
      </c>
      <c r="K12" s="374" t="str">
        <f>IF(OR(I12="",ATS!$D$8=""),"",IF(AND(I12&lt;&gt;"",(I12+$V$7)&lt;=80%),(I12+$V$7),80%))</f>
        <v/>
      </c>
      <c r="L12" s="374" t="str">
        <f>IF(OR(J12="",ATS!$D$8=""),"",IF(AND(J12&lt;&gt;"",(J12+$V$7)&lt;=80%),(J12+$V$7),80%))</f>
        <v/>
      </c>
      <c r="M12" s="375" t="str">
        <f>IF(OR(G12="",G12="Rivedere Foglio 1 e/o 2 e/o 3",ATS!$D$8=""),"",IF(AND(G12&lt;&gt;"",ATS!$D$8&lt;&gt;""),G12*K12))</f>
        <v/>
      </c>
      <c r="N12" s="375" t="str">
        <f>IF(OR(H12="",H12="Rivedere Foglio 1 e/o 2 e/o 3",ATS!$D$8=""),"",IF(AND(H12&lt;&gt;"",ATS!$D$8&lt;&gt;""),H12*L12))</f>
        <v/>
      </c>
      <c r="O12" s="374" t="str">
        <f>IF(ATS!$D$10="","",ATS!$D$10)</f>
        <v/>
      </c>
      <c r="P12" s="373" t="str">
        <f>IF(C12="","",IF(A_OdR!B60&lt;&gt;"OK","Completare Anagrafica",IF(Intervento!F17&lt;&gt;"OK","Completare descrizione intervento",IF(OR(G12="Rivedere Foglio 1 e/o 2 e/o 3",H12="Rivedere Foglio 1 e/o 2"),"",IF(OR(ATS!D8="",ATS!D10=""),"",(M12*(1-O12)))))))</f>
        <v/>
      </c>
      <c r="Q12" s="373" t="str">
        <f>IF(C12="","",IF(A_OdR!B60&lt;&gt;"OK","Completare Anagrafica",IF(Intervento!F17&lt;&gt;"OK","Completare descrizione intervento",IF(OR(G12="Rivedere Foglio 1 e/o 2 e/o 3",H12="Rivedere Foglio 1 e/o 2"),"",IF(OR(ATS!D8="",ATS!D10=""),"",(N12*(1-O12)))))))</f>
        <v/>
      </c>
      <c r="R12" s="384" t="str">
        <f>IF(C12="","",IF(A_OdR!B60&lt;&gt;"OK","Completare Anagrafica",IF(Intervento!F17&lt;&gt;"OK","Completare descrizione intervento",IF(OR(G12="Rivedere Foglio 1 e/o 2 e/o 3",H12="Rivedere Foglio 1 e/o 2"),"",IF(OR(ATS!D8="",ATS!D10=""),"",(P12/G12))))))</f>
        <v/>
      </c>
      <c r="S12" s="384" t="str">
        <f>IF(C12="","",IF(A_OdR!B60&lt;&gt;"OK","Completare Anagrafica",IF(Intervento!F17&lt;&gt;"OK","Completare descrizione intervento",IF(OR(G12="Rivedere Foglio 1 e/o 2 e/o 3",H12="Rivedere Foglio 1 e/o 2"),"",IF(OR(ATS!D8="",ATS!D10=""),"",(Q12/H12))))))</f>
        <v/>
      </c>
      <c r="T12" s="644" t="str">
        <f>IF(C12="","",IF(A_OdR!B60&lt;&gt;"OK","Completare Anagrafica",IF(Intervento!F17&lt;&gt;"OK","Completare descrizione intervento",IF(OR(G12="Rivedere Foglio 1 e/o 2 e/o 3",H12="Rivedere Foglio 1 e/o 2"),"",IF(OR(ATS!D8="",ATS!D10=""),"",((M12+N12)*(1-O12)))))))</f>
        <v/>
      </c>
      <c r="U12" s="645"/>
      <c r="V12" s="254" t="str">
        <f ca="1">CELL("tipo",T12)</f>
        <v>l</v>
      </c>
      <c r="W12" s="43"/>
      <c r="X12" s="43"/>
      <c r="Y12" s="43"/>
      <c r="Z12" s="43"/>
      <c r="AA12" s="43"/>
      <c r="AB12" s="43"/>
      <c r="AC12" s="249"/>
    </row>
    <row r="13" spans="3:29" ht="65.099999999999994" customHeight="1" thickBot="1" x14ac:dyDescent="0.25">
      <c r="C13" s="634" t="s">
        <v>1</v>
      </c>
      <c r="D13" s="635"/>
      <c r="E13" s="635"/>
      <c r="F13" s="635"/>
      <c r="G13" s="413">
        <f>SUM(G9:G12)</f>
        <v>0</v>
      </c>
      <c r="H13" s="413">
        <f>SUM(H9:H12)</f>
        <v>0</v>
      </c>
      <c r="I13" s="636"/>
      <c r="J13" s="636"/>
      <c r="K13" s="636"/>
      <c r="L13" s="636"/>
      <c r="M13" s="413">
        <f>SUM(M9:M12)</f>
        <v>0</v>
      </c>
      <c r="N13" s="413">
        <f>SUM(N9:N12)</f>
        <v>0</v>
      </c>
      <c r="O13" s="413"/>
      <c r="P13" s="413">
        <f>SUM(P9:P12)</f>
        <v>0</v>
      </c>
      <c r="Q13" s="413">
        <f>SUM(Q9:Q12)</f>
        <v>0</v>
      </c>
      <c r="R13" s="413"/>
      <c r="S13" s="413"/>
      <c r="T13" s="642">
        <f>SUM(T9:U12)</f>
        <v>0</v>
      </c>
      <c r="U13" s="643"/>
      <c r="V13" s="254" t="str">
        <f ca="1">CELL("tipo",T13)</f>
        <v>v</v>
      </c>
      <c r="W13" s="43"/>
      <c r="X13" s="43"/>
      <c r="Y13" s="43"/>
      <c r="Z13" s="43"/>
      <c r="AA13" s="43"/>
      <c r="AB13" s="43"/>
      <c r="AC13" s="249"/>
    </row>
    <row r="14" spans="3:29" ht="27.75" customHeight="1" thickBot="1" x14ac:dyDescent="0.25">
      <c r="C14" s="637" t="s">
        <v>254</v>
      </c>
      <c r="D14" s="638"/>
      <c r="E14" s="638"/>
      <c r="F14" s="639"/>
      <c r="G14" s="412" t="e">
        <f>G13/(G13+H13)</f>
        <v>#DIV/0!</v>
      </c>
      <c r="H14" s="412" t="e">
        <f>H13/(G13+H13)</f>
        <v>#DIV/0!</v>
      </c>
      <c r="I14" s="621"/>
      <c r="J14" s="622"/>
      <c r="K14" s="622"/>
      <c r="L14" s="622"/>
      <c r="M14" s="622"/>
      <c r="N14" s="622"/>
      <c r="O14" s="622"/>
      <c r="P14" s="622"/>
      <c r="Q14" s="62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249"/>
    </row>
    <row r="15" spans="3:29" ht="18.75" x14ac:dyDescent="0.2">
      <c r="C15" s="627" t="s">
        <v>240</v>
      </c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9"/>
    </row>
    <row r="16" spans="3:29" ht="12" customHeight="1" x14ac:dyDescent="0.2">
      <c r="C16" s="255"/>
      <c r="D16" s="61"/>
      <c r="E16" s="61"/>
      <c r="F16" s="61"/>
      <c r="G16" s="61"/>
      <c r="H16" s="61"/>
      <c r="I16" s="61"/>
      <c r="J16" s="61"/>
      <c r="K16" s="6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249"/>
    </row>
    <row r="17" spans="3:29" ht="20.100000000000001" customHeight="1" x14ac:dyDescent="0.2">
      <c r="C17" s="250" t="s">
        <v>65</v>
      </c>
      <c r="D17" s="44"/>
      <c r="E17" s="44"/>
      <c r="F17" s="44"/>
      <c r="G17" s="44"/>
      <c r="H17" s="44"/>
      <c r="I17" s="44"/>
      <c r="J17" s="44"/>
      <c r="K17" s="4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9"/>
    </row>
    <row r="18" spans="3:29" ht="20.100000000000001" customHeight="1" thickBot="1" x14ac:dyDescent="0.25">
      <c r="C18" s="630"/>
      <c r="D18" s="631"/>
      <c r="E18" s="631"/>
      <c r="F18" s="632" t="s">
        <v>21</v>
      </c>
      <c r="G18" s="632"/>
      <c r="H18" s="633" t="str">
        <f>IF(F18="","Selezionare","OK")</f>
        <v>OK</v>
      </c>
      <c r="I18" s="633"/>
      <c r="J18" s="633"/>
      <c r="K18" s="256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249"/>
    </row>
    <row r="19" spans="3:29" ht="12.75" customHeight="1" thickBot="1" x14ac:dyDescent="0.25">
      <c r="C19" s="257" t="s">
        <v>2</v>
      </c>
      <c r="D19" s="78" t="str">
        <f>'2'!C7</f>
        <v>mese 1</v>
      </c>
      <c r="E19" s="78" t="str">
        <f>'2'!D7</f>
        <v>mese 2</v>
      </c>
      <c r="F19" s="78" t="str">
        <f>'2'!E7</f>
        <v>mese 3</v>
      </c>
      <c r="G19" s="78" t="str">
        <f>'2'!F7</f>
        <v>mese 4</v>
      </c>
      <c r="H19" s="78" t="str">
        <f>'2'!G7</f>
        <v>mese 5</v>
      </c>
      <c r="I19" s="78" t="str">
        <f>'2'!H7</f>
        <v>mese 6</v>
      </c>
      <c r="J19" s="78" t="str">
        <f>'2'!I7</f>
        <v>mese 7</v>
      </c>
      <c r="K19" s="78" t="str">
        <f>'2'!J7</f>
        <v>mese 8</v>
      </c>
      <c r="L19" s="78" t="str">
        <f>'2'!K7</f>
        <v>mese 9</v>
      </c>
      <c r="M19" s="78" t="str">
        <f>'2'!L7</f>
        <v>mese 10</v>
      </c>
      <c r="N19" s="78" t="str">
        <f>'2'!M7</f>
        <v>mese 11</v>
      </c>
      <c r="O19" s="78" t="str">
        <f>'2'!N7</f>
        <v>mese 12</v>
      </c>
      <c r="P19" s="78" t="str">
        <f>'2'!O7</f>
        <v>mese 13</v>
      </c>
      <c r="Q19" s="78" t="str">
        <f>'2'!P7</f>
        <v>mese 14</v>
      </c>
      <c r="R19" s="78" t="str">
        <f>'2'!Q7</f>
        <v>mese 15</v>
      </c>
      <c r="S19" s="78" t="str">
        <f>'2'!R7</f>
        <v>mese 16</v>
      </c>
      <c r="T19" s="78" t="str">
        <f>'2'!S7</f>
        <v>mese 17</v>
      </c>
      <c r="U19" s="78" t="str">
        <f>'2'!T7</f>
        <v>mese 18</v>
      </c>
      <c r="V19" s="78" t="str">
        <f>'2'!U7</f>
        <v>mese 19</v>
      </c>
      <c r="W19" s="78" t="str">
        <f>'2'!V7</f>
        <v>mese 20</v>
      </c>
      <c r="X19" s="78" t="str">
        <f>'2'!W7</f>
        <v>mese 21</v>
      </c>
      <c r="Y19" s="78" t="str">
        <f>'2'!X7</f>
        <v>mese 22</v>
      </c>
      <c r="Z19" s="78" t="str">
        <f>'2'!Y7</f>
        <v>mese 23</v>
      </c>
      <c r="AA19" s="78" t="str">
        <f>'2'!Z7</f>
        <v>mese 24</v>
      </c>
      <c r="AB19" s="23" t="s">
        <v>1</v>
      </c>
      <c r="AC19" s="258"/>
    </row>
    <row r="20" spans="3:29" ht="39.950000000000003" customHeight="1" thickBot="1" x14ac:dyDescent="0.25">
      <c r="C20" s="259" t="s">
        <v>15</v>
      </c>
      <c r="D20" s="10">
        <f>'2'!C8</f>
        <v>0</v>
      </c>
      <c r="E20" s="10" t="str">
        <f>IF(OR(D20='2'!$AA$8,D20=""),"",D20+'2'!D8)</f>
        <v/>
      </c>
      <c r="F20" s="10" t="str">
        <f>IF(OR(E20='2'!$AA$8,E20=""),"",E20+'2'!E8)</f>
        <v/>
      </c>
      <c r="G20" s="10" t="str">
        <f>IF(OR(F20='2'!$AA$8,F20=""),"",F20+'2'!F8)</f>
        <v/>
      </c>
      <c r="H20" s="10" t="str">
        <f>IF(OR(G20='2'!$AA$8,G20=""),"",G20+'2'!G8)</f>
        <v/>
      </c>
      <c r="I20" s="10" t="str">
        <f>IF(OR(H20='2'!$AA$8,H20=""),"",H20+'2'!H8)</f>
        <v/>
      </c>
      <c r="J20" s="10" t="str">
        <f>IF(OR(I20='2'!$AA$8,I20=""),"",I20+'2'!I8)</f>
        <v/>
      </c>
      <c r="K20" s="10" t="str">
        <f>IF(OR(J20='2'!$AA$8,J20=""),"",J20+'2'!J8)</f>
        <v/>
      </c>
      <c r="L20" s="10" t="str">
        <f>IF(OR(K20='2'!$AA$8,K20=""),"",K20+'2'!K8)</f>
        <v/>
      </c>
      <c r="M20" s="10" t="str">
        <f>IF(OR(L20='2'!$AA$8,L20=""),"",L20+'2'!L8)</f>
        <v/>
      </c>
      <c r="N20" s="10" t="str">
        <f>IF(OR(M20='2'!$AA$8,M20=""),"",M20+'2'!M8)</f>
        <v/>
      </c>
      <c r="O20" s="10" t="str">
        <f>IF(OR(N20='2'!$AA$8,N20=""),"",N20+'2'!N8)</f>
        <v/>
      </c>
      <c r="P20" s="10" t="str">
        <f>IF(OR(O20='2'!$AA$8,O20=""),"",O20+'2'!O8)</f>
        <v/>
      </c>
      <c r="Q20" s="10" t="str">
        <f>IF(OR(P20='2'!$AA$8,P20=""),"",P20+'2'!P8)</f>
        <v/>
      </c>
      <c r="R20" s="10" t="str">
        <f>IF(OR(Q20='2'!$AA$8,Q20=""),"",Q20+'2'!Q8)</f>
        <v/>
      </c>
      <c r="S20" s="10" t="str">
        <f>IF(OR(R20='2'!$AA$8,R20=""),"",R20+'2'!R8)</f>
        <v/>
      </c>
      <c r="T20" s="10" t="str">
        <f>IF(OR(S20='2'!$AA$8,S20=""),"",S20+'2'!S8)</f>
        <v/>
      </c>
      <c r="U20" s="10" t="str">
        <f>IF(OR(T20='2'!$AA$8,T20=""),"",T20+'2'!T8)</f>
        <v/>
      </c>
      <c r="V20" s="10" t="str">
        <f>IF(OR(U20='2'!$AA$8,U20=""),"",U20+'2'!U8)</f>
        <v/>
      </c>
      <c r="W20" s="10" t="str">
        <f>IF(OR(V20='2'!$AA$8,V20=""),"",V20+'2'!V8)</f>
        <v/>
      </c>
      <c r="X20" s="10" t="str">
        <f>IF(OR(W20='2'!$AA$8,W20=""),"",W20+'2'!W8)</f>
        <v/>
      </c>
      <c r="Y20" s="10" t="str">
        <f>IF(OR(X20='2'!$AA$8,X20=""),"",X20+'2'!X8)</f>
        <v/>
      </c>
      <c r="Z20" s="10" t="str">
        <f>IF(OR(Y20='2'!$AA$8,Y20=""),"",Y20+'2'!Y8)</f>
        <v/>
      </c>
      <c r="AA20" s="10" t="str">
        <f>IF(OR(Z20='2'!$AA$8,Z20=""),"",Z20+'2'!Z8)</f>
        <v/>
      </c>
      <c r="AB20" s="11"/>
      <c r="AC20" s="258"/>
    </row>
    <row r="21" spans="3:29" ht="39.950000000000003" customHeight="1" thickBot="1" x14ac:dyDescent="0.25">
      <c r="C21" s="259" t="s">
        <v>14</v>
      </c>
      <c r="D21" s="12" t="str">
        <f>IF('2'!$AA$8=0,"",D20/'2'!$AA$8)</f>
        <v/>
      </c>
      <c r="E21" s="12" t="str">
        <f>IF(OR('2'!$AA$8=0,D21=100%,D21=""),"",E20/'2'!$AA$8)</f>
        <v/>
      </c>
      <c r="F21" s="12" t="str">
        <f>IF(OR('2'!$AA$8=0,E21=100%,E21=""),"",F20/'2'!$AA$8)</f>
        <v/>
      </c>
      <c r="G21" s="12" t="str">
        <f>IF(OR('2'!$AA$8=0,F21=100%,F21=""),"",G20/'2'!$AA$8)</f>
        <v/>
      </c>
      <c r="H21" s="12" t="str">
        <f>IF(OR('2'!$AA$8=0,G21=100%,G21=""),"",H20/'2'!$AA$8)</f>
        <v/>
      </c>
      <c r="I21" s="12" t="str">
        <f>IF(OR('2'!$AA$8=0,H21=100%,H21=""),"",I20/'2'!$AA$8)</f>
        <v/>
      </c>
      <c r="J21" s="12" t="str">
        <f>IF(OR('2'!$AA$8=0,I21=100%,I21=""),"",J20/'2'!$AA$8)</f>
        <v/>
      </c>
      <c r="K21" s="12" t="str">
        <f>IF(OR('2'!$AA$8=0,J21=100%,J21=""),"",K20/'2'!$AA$8)</f>
        <v/>
      </c>
      <c r="L21" s="12" t="str">
        <f>IF(OR('2'!$AA$8=0,K21=100%,K21=""),"",L20/'2'!$AA$8)</f>
        <v/>
      </c>
      <c r="M21" s="12" t="str">
        <f>IF(OR('2'!$AA$8=0,L21=100%,L21=""),"",M20/'2'!$AA$8)</f>
        <v/>
      </c>
      <c r="N21" s="12" t="str">
        <f>IF(OR('2'!$AA$8=0,M21=100%,M21=""),"",N20/'2'!$AA$8)</f>
        <v/>
      </c>
      <c r="O21" s="12" t="str">
        <f>IF(OR('2'!$AA$8=0,N21=100%,N21=""),"",O20/'2'!$AA$8)</f>
        <v/>
      </c>
      <c r="P21" s="12" t="str">
        <f>IF(OR('2'!$AA$8=0,O21=100%,O21=""),"",P20/'2'!$AA$8)</f>
        <v/>
      </c>
      <c r="Q21" s="12" t="str">
        <f>IF(OR('2'!$AA$8=0,P21=100%,P21=""),"",Q20/'2'!$AA$8)</f>
        <v/>
      </c>
      <c r="R21" s="12" t="str">
        <f>IF(OR('2'!$AA$8=0,Q21=100%,Q21=""),"",R20/'2'!$AA$8)</f>
        <v/>
      </c>
      <c r="S21" s="12" t="str">
        <f>IF(OR('2'!$AA$8=0,R21=100%,R21=""),"",S20/'2'!$AA$8)</f>
        <v/>
      </c>
      <c r="T21" s="12" t="str">
        <f>IF(OR('2'!$AA$8=0,S21=100%,S21=""),"",T20/'2'!$AA$8)</f>
        <v/>
      </c>
      <c r="U21" s="12" t="str">
        <f>IF(OR('2'!$AA$8=0,T21=100%,T21=""),"",U20/'2'!$AA$8)</f>
        <v/>
      </c>
      <c r="V21" s="12" t="str">
        <f>IF(OR('2'!$AA$8=0,U21=100%,U21=""),"",V20/'2'!$AA$8)</f>
        <v/>
      </c>
      <c r="W21" s="12" t="str">
        <f>IF(OR('2'!$AA$8=0,V21=100%,V21=""),"",W20/'2'!$AA$8)</f>
        <v/>
      </c>
      <c r="X21" s="12" t="str">
        <f>IF(OR('2'!$AA$8=0,W21=100%,W21=""),"",X20/'2'!$AA$8)</f>
        <v/>
      </c>
      <c r="Y21" s="12" t="str">
        <f>IF(OR('2'!$AA$8=0,X21=100%,X21=""),"",Y20/'2'!$AA$8)</f>
        <v/>
      </c>
      <c r="Z21" s="12" t="str">
        <f>IF(OR('2'!$AA$8=0,Y21=100%,Y21=""),"",Z20/'2'!$AA$8)</f>
        <v/>
      </c>
      <c r="AA21" s="12" t="str">
        <f>IF(OR('2'!$AA$8=0,Z21=100%,Z21=""),"",AA20/'2'!$AA$8)</f>
        <v/>
      </c>
      <c r="AB21" s="13"/>
      <c r="AC21" s="258"/>
    </row>
    <row r="22" spans="3:29" ht="39.950000000000003" customHeight="1" thickBot="1" x14ac:dyDescent="0.25">
      <c r="C22" s="260" t="s">
        <v>31</v>
      </c>
      <c r="D22" s="21" t="str">
        <f ca="1">IF('4'!V13&lt;&gt;"v","",IF(OR('2'!AA8=0,ATS!D12&lt;&gt;1),"",IF(D21=Elenco!P7,$T$13,Elenco!L7*$T$13)))</f>
        <v/>
      </c>
      <c r="E22" s="21" t="str">
        <f ca="1">IF('4'!$V$13&lt;&gt;"v","",IF(OR(ATS!$D$12&lt;&gt;1,'2'!$AA$8=0),"",IF(AND(E21=100%,D24=0),$T$13,IF(E21=Elenco!$P$7,(Elenco!$O$7*$T$13),IF(AND(E21&gt;=Elenco!$N$7,D24&gt;0,D24&lt;($T$13*90%)),(Elenco!$M$7*$T$13),0)))))</f>
        <v/>
      </c>
      <c r="F22" s="21" t="str">
        <f ca="1">IF('4'!$V$13&lt;&gt;"v","",IF(OR(ATS!$D$12&lt;&gt;1,'2'!$AA$8=0),"",IF(AND(F21=100%,E24=0),$T$13,IF(F21=Elenco!$P$7,(Elenco!$O$7*$T$13),IF(AND(F21&gt;=Elenco!$N$7,E24&gt;0,E24&lt;($T$13*90%)),(Elenco!$M$7*$T$13),0)))))</f>
        <v/>
      </c>
      <c r="G22" s="21" t="str">
        <f ca="1">IF('4'!$V$13&lt;&gt;"v","",IF(OR(ATS!$D$12&lt;&gt;1,'2'!$AA$8=0),"",IF(AND(G21=100%,F24=0),$T$13,IF(G21=Elenco!$P$7,(Elenco!$O$7*$T$13),IF(AND(G21&gt;=Elenco!$N$7,F24&gt;0,F24&lt;($T$13*90%)),(Elenco!$M$7*$T$13),0)))))</f>
        <v/>
      </c>
      <c r="H22" s="21" t="str">
        <f ca="1">IF('4'!$V$13&lt;&gt;"v","",IF(OR(ATS!$D$12&lt;&gt;1,'2'!$AA$8=0),"",IF(AND(H21=100%,G24=0),$T$13,IF(H21=Elenco!$P$7,(Elenco!$O$7*$T$13),IF(AND(H21&gt;=Elenco!$N$7,G24&gt;0,G24&lt;($T$13*90%)),(Elenco!$M$7*$T$13),0)))))</f>
        <v/>
      </c>
      <c r="I22" s="21" t="str">
        <f ca="1">IF('4'!$V$13&lt;&gt;"v","",IF(OR(ATS!$D$12&lt;&gt;1,'2'!$AA$8=0),"",IF(AND(I21=100%,H24=0),$T$13,IF(I21=Elenco!$P$7,(Elenco!$O$7*$T$13),IF(AND(I21&gt;=Elenco!$N$7,H24&gt;0,H24&lt;($T$13*90%)),(Elenco!$M$7*$T$13),0)))))</f>
        <v/>
      </c>
      <c r="J22" s="21" t="str">
        <f ca="1">IF('4'!$V$13&lt;&gt;"v","",IF(OR(ATS!$D$12&lt;&gt;1,'2'!$AA$8=0),"",IF(AND(J21=100%,I24=0),$T$13,IF(J21=Elenco!$P$7,(Elenco!$O$7*$T$13),IF(AND(J21&gt;=Elenco!$N$7,I24&gt;0,I24&lt;($T$13*90%)),(Elenco!$M$7*$T$13),0)))))</f>
        <v/>
      </c>
      <c r="K22" s="21" t="str">
        <f ca="1">IF('4'!$V$13&lt;&gt;"v","",IF(OR(ATS!$D$12&lt;&gt;1,'2'!$AA$8=0),"",IF(AND(K21=100%,J24=0),$T$13,IF(K21=Elenco!$P$7,(Elenco!$O$7*$T$13),IF(AND(K21&gt;=Elenco!$N$7,J24&gt;0,J24&lt;($T$13*90%)),(Elenco!$M$7*$T$13),0)))))</f>
        <v/>
      </c>
      <c r="L22" s="21" t="str">
        <f ca="1">IF('4'!$V$13&lt;&gt;"v","",IF(OR(ATS!$D$12&lt;&gt;1,'2'!$AA$8=0),"",IF(AND(L21=100%,K24=0),$T$13,IF(L21=Elenco!$P$7,(Elenco!$O$7*$T$13),IF(AND(L21&gt;=Elenco!$N$7,K24&gt;0,K24&lt;($T$13*90%)),(Elenco!$M$7*$T$13),0)))))</f>
        <v/>
      </c>
      <c r="M22" s="21" t="str">
        <f ca="1">IF('4'!$V$13&lt;&gt;"v","",IF(OR(ATS!$D$12&lt;&gt;1,'2'!$AA$8=0),"",IF(AND(M21=100%,L24=0),$T$13,IF(M21=Elenco!$P$7,(Elenco!$O$7*$T$13),IF(AND(M21&gt;=Elenco!$N$7,L24&gt;0,L24&lt;($T$13*90%)),(Elenco!$M$7*$T$13),0)))))</f>
        <v/>
      </c>
      <c r="N22" s="21" t="str">
        <f ca="1">IF('4'!$V$13&lt;&gt;"v","",IF(OR(ATS!$D$12&lt;&gt;1,'2'!$AA$8=0),"",IF(AND(N21=100%,M24=0),$T$13,IF(N21=Elenco!$P$7,(Elenco!$O$7*$T$13),IF(AND(N21&gt;=Elenco!$N$7,M24&gt;0,M24&lt;($T$13*90%)),(Elenco!$M$7*$T$13),0)))))</f>
        <v/>
      </c>
      <c r="O22" s="21" t="str">
        <f ca="1">IF('4'!$V$13&lt;&gt;"v","",IF(OR(ATS!$D$12&lt;&gt;1,'2'!$AA$8=0),"",IF(AND(O21=100%,N24=0),$T$13,IF(O21=Elenco!$P$7,(Elenco!$O$7*$T$13),IF(AND(O21&gt;=Elenco!$N$7,N24&gt;0,N24&lt;($T$13*90%)),(Elenco!$M$7*$T$13),0)))))</f>
        <v/>
      </c>
      <c r="P22" s="21" t="str">
        <f ca="1">IF('4'!$V$13&lt;&gt;"v","",IF(OR(ATS!$D$12&lt;&gt;1,'2'!$AA$8=0),"",IF(AND(P21=100%,O24=0),$T$13,IF(P21=Elenco!$P$7,(Elenco!$O$7*$T$13),IF(AND(P21&gt;=Elenco!$N$7,O24&gt;0,O24&lt;($T$13*90%)),(Elenco!$M$7*$T$13),0)))))</f>
        <v/>
      </c>
      <c r="Q22" s="21" t="str">
        <f ca="1">IF('4'!$V$13&lt;&gt;"v","",IF(OR(ATS!$D$12&lt;&gt;1,'2'!$AA$8=0),"",IF(AND(Q21=100%,P24=0),$T$13,IF(Q21=Elenco!$P$7,(Elenco!$O$7*$T$13),IF(AND(Q21&gt;=Elenco!$N$7,P24&gt;0,P24&lt;($T$13*90%)),(Elenco!$M$7*$T$13),0)))))</f>
        <v/>
      </c>
      <c r="R22" s="21" t="str">
        <f ca="1">IF('4'!$V$13&lt;&gt;"v","",IF(OR(ATS!$D$12&lt;&gt;1,'2'!$AA$8=0),"",IF(AND(R21=100%,Q24=0),$T$13,IF(R21=Elenco!$P$7,(Elenco!$O$7*$T$13),IF(AND(R21&gt;=Elenco!$N$7,Q24&gt;0,Q24&lt;($T$13*90%)),(Elenco!$M$7*$T$13),0)))))</f>
        <v/>
      </c>
      <c r="S22" s="21" t="str">
        <f ca="1">IF('4'!$V$13&lt;&gt;"v","",IF(OR(ATS!$D$12&lt;&gt;1,'2'!$AA$8=0),"",IF(AND(S21=100%,R24=0),$T$13,IF(S21=Elenco!$P$7,(Elenco!$O$7*$T$13),IF(AND(S21&gt;=Elenco!$N$7,R24&gt;0,R24&lt;($T$13*90%)),(Elenco!$M$7*$T$13),0)))))</f>
        <v/>
      </c>
      <c r="T22" s="21" t="str">
        <f ca="1">IF('4'!$V$13&lt;&gt;"v","",IF(OR(ATS!$D$12&lt;&gt;1,'2'!$AA$8=0),"",IF(AND(T21=100%,S24=0),$T$13,IF(T21=Elenco!$P$7,(Elenco!$O$7*$T$13),IF(AND(T21&gt;=Elenco!$N$7,S24&gt;0,S24&lt;($T$13*90%)),(Elenco!$M$7*$T$13),0)))))</f>
        <v/>
      </c>
      <c r="U22" s="21" t="str">
        <f ca="1">IF('4'!$V$13&lt;&gt;"v","",IF(OR(ATS!$D$12&lt;&gt;1,'2'!$AA$8=0),"",IF(AND(U21=100%,T24=0),$T$13,IF(U21=Elenco!$P$7,(Elenco!$O$7*$T$13),IF(AND(U21&gt;=Elenco!$N$7,T24&gt;0,T24&lt;($T$13*90%)),(Elenco!$M$7*$T$13),0)))))</f>
        <v/>
      </c>
      <c r="V22" s="21" t="str">
        <f ca="1">IF('4'!$V$13&lt;&gt;"v","",IF(OR(ATS!$D$12&lt;&gt;1,'2'!$AA$8=0),"",IF(AND(V21=100%,U24=0),$T$13,IF(V21=Elenco!$P$7,(Elenco!$O$7*$T$13),IF(AND(V21&gt;=Elenco!$N$7,U24&gt;0,U24&lt;($T$13*90%)),(Elenco!$M$7*$T$13),0)))))</f>
        <v/>
      </c>
      <c r="W22" s="21" t="str">
        <f ca="1">IF('4'!$V$13&lt;&gt;"v","",IF(OR(ATS!$D$12&lt;&gt;1,'2'!$AA$8=0),"",IF(AND(W21=100%,V24=0),$T$13,IF(W21=Elenco!$P$7,(Elenco!$O$7*$T$13),IF(AND(W21&gt;=Elenco!$N$7,V24&gt;0,V24&lt;($T$13*90%)),(Elenco!$M$7*$T$13),0)))))</f>
        <v/>
      </c>
      <c r="X22" s="21" t="str">
        <f ca="1">IF('4'!$V$13&lt;&gt;"v","",IF(OR(ATS!$D$12&lt;&gt;1,'2'!$AA$8=0),"",IF(AND(X21=100%,W24=0),$T$13,IF(X21=Elenco!$P$7,(Elenco!$O$7*$T$13),IF(AND(X21&gt;=Elenco!$N$7,W24&gt;0,W24&lt;($T$13*90%)),(Elenco!$M$7*$T$13),0)))))</f>
        <v/>
      </c>
      <c r="Y22" s="21" t="str">
        <f ca="1">IF('4'!$V$13&lt;&gt;"v","",IF(OR(ATS!$D$12&lt;&gt;1,'2'!$AA$8=0),"",IF(AND(Y21=100%,X24=0),$T$13,IF(Y21=Elenco!$P$7,(Elenco!$O$7*$T$13),IF(AND(Y21&gt;=Elenco!$N$7,X24&gt;0,X24&lt;($T$13*90%)),(Elenco!$M$7*$T$13),0)))))</f>
        <v/>
      </c>
      <c r="Z22" s="21" t="str">
        <f ca="1">IF('4'!$V$13&lt;&gt;"v","",IF(OR(ATS!$D$12&lt;&gt;1,'2'!$AA$8=0),"",IF(AND(Z21=100%,Y24=0),$T$13,IF(Z21=Elenco!$P$7,(Elenco!$O$7*$T$13),IF(AND(Z21&gt;=Elenco!$N$7,Y24&gt;0,Y24&lt;($T$13*90%)),(Elenco!$M$7*$T$13),0)))))</f>
        <v/>
      </c>
      <c r="AA22" s="21" t="str">
        <f ca="1">IF('4'!$V$13&lt;&gt;"v","",IF(OR(ATS!$D$12&lt;&gt;1,'2'!$AA$8=0),"",IF(AND(AA21=100%,Z24=0),$T$13,IF(AA21=Elenco!$P$7,(Elenco!$O$7*$T$13),IF(AND(AA21&gt;=Elenco!$N$7,Z24&gt;0,Z24&lt;($T$13*90%)),(Elenco!$M$7*$T$13),0)))))</f>
        <v/>
      </c>
      <c r="AB22" s="22">
        <f ca="1">SUM(D22:AA22)</f>
        <v>0</v>
      </c>
      <c r="AC22" s="261" t="str">
        <f ca="1">IF(ATS!D12=2,"",IF(AND(ATS!D12=1,T13&gt;0,AB22=T13),"OK","Check"))</f>
        <v>Check</v>
      </c>
    </row>
    <row r="23" spans="3:29" ht="39.950000000000003" customHeight="1" thickBot="1" x14ac:dyDescent="0.25">
      <c r="C23" s="260" t="s">
        <v>32</v>
      </c>
      <c r="D23" s="21" t="str">
        <f ca="1">IF('4'!V13&lt;&gt;"v","",IF(OR(ATS!$D$12&lt;&gt;2,'2'!$AA$8=0),"",IF(AND(D21&gt;=40%,D21&lt;90%),(40%*T13),IF(D21=100%,T13,IF(D21&gt;=90%,(90%*T13),0)))))</f>
        <v/>
      </c>
      <c r="E23" s="21" t="str">
        <f ca="1">IF('4'!V13&lt;&gt;"v","",IF(OR(ATS!$D$12&lt;&gt;2,'2'!$AA$8=0),"",IF(AND(E21=100%,D24=(90%*T13)),(10%*T13),IF(AND(E21=100%,D24=(40%*T13)),(60%*T13),IF(AND(E21=100%,D24=0),T13,IF(AND(E21&gt;=90%,E21&lt;100%,D24=0),(90%*T13),IF(AND(E21&gt;=40%,E21&lt;90%,D24&lt;(40%*T13)),(40%*T13),IF(AND(E21&gt;=90%,E21&lt;100%,D24=(40%*T13)),(50%*T13),0))))))))</f>
        <v/>
      </c>
      <c r="F23" s="21" t="str">
        <f ca="1">IF('4'!V13&lt;&gt;"v","",IF(OR(ATS!$D$12&lt;&gt;2,'2'!$AA$8=0),"",IF(AND(F21=100%,E24=(90%*T13)),(10%*T13),IF(AND(F21=100%,E24=(40%*T13)),(60%*T13),IF(AND(F21=100%,E24=0),T13,IF(AND(F21&gt;=90%,F21&lt;100%,E24=0),(90%*T13),IF(AND(F21&gt;=40%,F21&lt;90%,E24&lt;(40%*T13)),(40%*T13),IF(AND(F21&gt;=90%,F21&lt;100%,E24=(40%*T13)),(50%*T13),0))))))))</f>
        <v/>
      </c>
      <c r="G23" s="21" t="str">
        <f ca="1">IF('4'!V13&lt;&gt;"v","",IF(OR(ATS!$D$12&lt;&gt;2,'2'!$AA$8=0),"",IF(AND(G21=100%,F24=(90%*T13)),(10%*T13),IF(AND(G21=100%,F24=(40%*T13)),(60%*T13),IF(AND(G21=100%,F24=0),T13,IF(AND(G21&gt;=90%,G21&lt;100%,F24=0),(90%*T13),IF(AND(G21&gt;=40%,G21&lt;90%,F24&lt;(40%*T13)),(40%*T13),IF(AND(G21&gt;=90%,G21&lt;100%,F24=(40%*T13)),(50%*T13),0))))))))</f>
        <v/>
      </c>
      <c r="H23" s="21" t="str">
        <f ca="1">IF('4'!V13&lt;&gt;"v","",IF(OR(ATS!$D$12&lt;&gt;2,'2'!$AA$8=0),"",IF(AND(H21=100%,G24=(90%*T13)),(10%*T13),IF(AND(H21=100%,G24=(40%*T13)),(60%*T13),IF(AND(H21=100%,G24=0),T13,IF(AND(H21&gt;=90%,H21&lt;100%,G24=0),(90%*T13),IF(AND(H21&gt;=40%,H21&lt;90%,G24&lt;(40%*T13)),(40%*T13),IF(AND(H21&gt;=90%,H21&lt;100%,G24=(40%*T13)),(50%*T13),0))))))))</f>
        <v/>
      </c>
      <c r="I23" s="21" t="str">
        <f ca="1">IF('4'!V13&lt;&gt;"v","",IF(OR(ATS!$D$12&lt;&gt;2,'2'!$AA$8=0),"",IF(AND(I21=100%,H24=(90%*T13)),(10%*T13),IF(AND(I21=100%,H24=(40%*T13)),(60%*T13),IF(AND(I21=100%,H24=0),T13,IF(AND(I21&gt;=90%,I21&lt;100%,H24=0),(90%*T13),IF(AND(I21&gt;=40%,I21&lt;90%,H24&lt;(40%*T13)),(40%*T13),IF(AND(I21&gt;=90%,I21&lt;100%,H24=(40%*T13)),(50%*T13),0))))))))</f>
        <v/>
      </c>
      <c r="J23" s="21" t="str">
        <f ca="1">IF('4'!V13&lt;&gt;"v","",IF(OR(ATS!$D$12&lt;&gt;2,'2'!$AA$8=0),"",IF(AND(J21=100%,I24=(90%*T13)),(10%*T13),IF(AND(J21=100%,I24=(40%*T13)),(60%*T13),IF(AND(J21=100%,I24=0),T13,IF(AND(J21&gt;=90%,J21&lt;100%,I24=0),(90%*T13),IF(AND(J21&gt;=40%,J21&lt;90%,I24&lt;(40%*T13)),(40%*T13),IF(AND(J21&gt;=90%,J21&lt;100%,I24=(40%*T13)),(50%*T13),0))))))))</f>
        <v/>
      </c>
      <c r="K23" s="21" t="str">
        <f ca="1">IF('4'!V13&lt;&gt;"v","",IF(OR(ATS!$D$12&lt;&gt;2,'2'!$AA$8=0),"",IF(AND(K21=100%,J24=(90%*T13)),(10%*T13),IF(AND(K21=100%,J24=(40%*T13)),(60%*T13),IF(AND(K21=100%,J24=0),T13,IF(AND(K21&gt;=90%,K21&lt;100%,J24=0),(90%*T13),IF(AND(K21&gt;=40%,K21&lt;90%,J24&lt;(40%*T13)),(40%*T13),IF(AND(K21&gt;=90%,K21&lt;100%,J24=(40%*T13)),(50%*T13),0))))))))</f>
        <v/>
      </c>
      <c r="L23" s="21" t="str">
        <f ca="1">IF('4'!V13&lt;&gt;"v","",IF(OR(ATS!$D$12&lt;&gt;2,'2'!$AA$8=0),"",IF(AND(L21=100%,K24=(90%*T13)),(10%*T13),IF(AND(L21=100%,K24=(40%*T13)),(60%*T13),IF(AND(L21=100%,K24=0),T13,IF(AND(L21&gt;=90%,L21&lt;100%,K24=0),(90%*T13),IF(AND(L21&gt;=40%,L21&lt;90%,K24&lt;(40%*T13)),(40%*T13),IF(AND(L21&gt;=90%,L21&lt;100%,K24=(40%*T13)),(50%*T13),0))))))))</f>
        <v/>
      </c>
      <c r="M23" s="21" t="str">
        <f ca="1">IF('4'!V13&lt;&gt;"v","",IF(OR(ATS!$D$12&lt;&gt;2,'2'!$AA$8=0),"",IF(AND(M21=100%,L24=(90%*T13)),(10%*T13),IF(AND(M21=100%,L24=(40%*T13)),(60%*T13),IF(AND(M21=100%,L24=0),T13,IF(AND(M21&gt;=90%,M21&lt;100%,L24=0),(90%*T13),IF(AND(M21&gt;=40%,M21&lt;90%,L24&lt;(40%*T13)),(40%*T13),IF(AND(M21&gt;=90%,M21&lt;100%,L24=(40%*T13)),(50%*T13),0))))))))</f>
        <v/>
      </c>
      <c r="N23" s="21" t="str">
        <f ca="1">IF('4'!V13&lt;&gt;"v","",IF(OR(ATS!$D$12&lt;&gt;2,'2'!$AA$8=0),"",IF(AND(N21=100%,M24=(90%*T13)),(10%*T13),IF(AND(N21=100%,M24=(40%*T13)),(60%*T13),IF(AND(N21=100%,M24=0),T13,IF(AND(N21&gt;=90%,N21&lt;100%,M24=0),(90%*T13),IF(AND(N21&gt;=40%,N21&lt;90%,M24&lt;(40%*T13)),(40%*T13),IF(AND(N21&gt;=90%,N21&lt;100%,M24=(40%*T13)),(50%*T13),0))))))))</f>
        <v/>
      </c>
      <c r="O23" s="21" t="str">
        <f ca="1">IF('4'!V13&lt;&gt;"v","",IF(OR(ATS!$D$12&lt;&gt;2,'2'!$AA$8=0),"",IF(AND(O21=100%,N24=(90%*T13)),(10%*T13),IF(AND(O21=100%,N24=(40%*T13)),(60%*T13),IF(AND(O21=100%,N24=0),T13,IF(AND(O21&gt;=90%,O21&lt;100%,N24=0),(90%*T13),IF(AND(O21&gt;=40%,O21&lt;90%,N24&lt;(40%*T13)),(40%*T13),IF(AND(O21&gt;=90%,O21&lt;100%,N24=(40%*T13)),(50%*T13),0))))))))</f>
        <v/>
      </c>
      <c r="P23" s="21" t="str">
        <f ca="1">IF('4'!V13&lt;&gt;"v","",IF(OR(ATS!$D$12&lt;&gt;2,'2'!$AA$8=0),"",IF(AND(P21=100%,O24=(90%*T13)),(10%*T13),IF(AND(P21=100%,O24=(40%*T13)),(60%*T13),IF(AND(P21=100%,O24=0),T13,IF(AND(P21&gt;=90%,P21&lt;100%,O24=0),(90%*T13),IF(AND(P21&gt;=40%,P21&lt;90%,O24&lt;(40%*T13)),(40%*T13),IF(AND(P21&gt;=90%,P21&lt;100%,O24=(40%*T13)),(50%*T13),0))))))))</f>
        <v/>
      </c>
      <c r="Q23" s="21" t="str">
        <f ca="1">IF('4'!V13&lt;&gt;"v","",IF(OR(ATS!$D$12&lt;&gt;2,'2'!$AA$8=0),"",IF(AND(Q21=100%,P24=(90%*T13)),(10%*T13),IF(AND(Q21=100%,P24=(40%*T13)),(60%*T13),IF(AND(Q21=100%,P24=0),T13,IF(AND(Q21&gt;=90%,Q21&lt;100%,P24=0),(90%*T13),IF(AND(Q21&gt;=40%,Q21&lt;90%,P24&lt;(40%*T13)),(40%*T13),IF(AND(Q21&gt;=90%,Q21&lt;100%,P24=(40%*T13)),(50%*T13),0))))))))</f>
        <v/>
      </c>
      <c r="R23" s="21" t="str">
        <f ca="1">IF('4'!V13&lt;&gt;"v","",IF(OR(ATS!$D$12&lt;&gt;2,'2'!$AA$8=0),"",IF(AND(R21=100%,Q24=(90%*T13)),(10%*T13),IF(AND(R21=100%,Q24=(40%*T13)),(60%*T13),IF(AND(R21=100%,Q24=0),T13,IF(AND(R21&gt;=90%,R21&lt;100%,Q24=0),(90%*T13),IF(AND(R21&gt;=40%,R21&lt;90%,Q24&lt;(40%*T13)),(40%*T13),IF(AND(R21&gt;=90%,R21&lt;100%,Q24=(40%*T13)),(50%*T13),0))))))))</f>
        <v/>
      </c>
      <c r="S23" s="21" t="str">
        <f ca="1">IF('4'!V13&lt;&gt;"v","",IF(OR(ATS!$D$12&lt;&gt;2,'2'!$AA$8=0),"",IF(AND(S21=100%,R24=(90%*T13)),(10%*T13),IF(AND(S21=100%,R24=(40%*T13)),(60%*T13),IF(AND(S21=100%,R24=0),T13,IF(AND(S21&gt;=90%,S21&lt;100%,R24=0),(90%*T13),IF(AND(S21&gt;=40%,S21&lt;90%,R24&lt;(40%*T13)),(40%*T13),IF(AND(S21&gt;=90%,S21&lt;100%,R24=(40%*T13)),(50%*T13),0))))))))</f>
        <v/>
      </c>
      <c r="T23" s="21" t="str">
        <f ca="1">IF('4'!V13&lt;&gt;"v","",IF(OR(ATS!$D$12&lt;&gt;2,'2'!$AA$8=0),"",IF(AND(T21=100%,S24=(90%*T13)),(10%*T13),IF(AND(T21=100%,S24=(40%*T13)),(60%*T13),IF(AND(T21=100%,S24=0),T13,IF(AND(T21&gt;=90%,T21&lt;100%,S24=0),(90%*T13),IF(AND(T21&gt;=40%,T21&lt;90%,S24&lt;(40%*T13)),(40%*T13),IF(AND(T21&gt;=90%,T21&lt;100%,S24=(40%*T13)),(50%*T13),0))))))))</f>
        <v/>
      </c>
      <c r="U23" s="21" t="str">
        <f ca="1">IF('4'!V13&lt;&gt;"v","",IF(OR(ATS!$D$12&lt;&gt;2,'2'!$AA$8=0),"",IF(AND(U21=100%,T24=(90%*T13)),(10%*T13),IF(AND(U21=100%,T24=(40%*T13)),(60%*T13),IF(AND(U21=100%,T24=0),T13,IF(AND(U21&gt;=90%,U21&lt;100%,T24=0),(90%*T13),IF(AND(U21&gt;=40%,U21&lt;90%,T24&lt;(40%*T13)),(40%*T13),IF(AND(U21&gt;=90%,U21&lt;100%,T24=(40%*T13)),(50%*T13),0))))))))</f>
        <v/>
      </c>
      <c r="V23" s="21" t="str">
        <f ca="1">IF('4'!V13&lt;&gt;"v","",IF(OR(ATS!$D$12&lt;&gt;2,'2'!$AA$8=0),"",IF(AND(V21=100%,U24=(90%*T13)),(10%*T13),IF(AND(V21=100%,U24=(40%*T13)),(60%*T13),IF(AND(V21=100%,U24=0),T13,IF(AND(V21&gt;=90%,V21&lt;100%,U24=0),(90%*T13),IF(AND(V21&gt;=40%,V21&lt;90%,U24&lt;(40%*T13)),(40%*T13),IF(AND(V21&gt;=90%,V21&lt;100%,U24=(40%*T13)),(50%*T13),0))))))))</f>
        <v/>
      </c>
      <c r="W23" s="21" t="str">
        <f ca="1">IF('4'!V13&lt;&gt;"v","",IF(OR(ATS!$D$12&lt;&gt;2,'2'!$AA$8=0),"",IF(AND(W21=100%,V24=(90%*T13)),(10%*T13),IF(AND(W21=100%,V24=(40%*T13)),(60%*T13),IF(AND(W21=100%,V24=0),T13,IF(AND(W21&gt;=90%,W21&lt;100%,V24=0),(90%*T13),IF(AND(W21&gt;=40%,W21&lt;90%,V24&lt;(40%*T13)),(40%*T13),IF(AND(W21&gt;=90%,W21&lt;100%,V24=(40%*T13)),(50%*T13),0))))))))</f>
        <v/>
      </c>
      <c r="X23" s="21" t="str">
        <f ca="1">IF('4'!V13&lt;&gt;"v","",IF(OR(ATS!$D$12&lt;&gt;2,'2'!$AA$8=0),"",IF(AND(X21=100%,W24=(90%*T13)),(10%*T13),IF(AND(X21=100%,W24=(40%*T13)),(60%*T13),IF(AND(X21=100%,W24=0),T13,IF(AND(X21&gt;=90%,X21&lt;100%,W24=0),(90%*T13),IF(AND(X21&gt;=40%,X21&lt;90%,W24&lt;(40%*T13)),(40%*T13),IF(AND(X21&gt;=90%,X21&lt;100%,W24=(40%*T13)),(50%*T13),0))))))))</f>
        <v/>
      </c>
      <c r="Y23" s="21" t="str">
        <f ca="1">IF('4'!V13&lt;&gt;"v","",IF(OR(ATS!$D$12&lt;&gt;2,'2'!$AA$8=0),"",IF(AND(Y21=100%,X24=(90%*T13)),(10%*T13),IF(AND(Y21=100%,X24=(40%*T13)),(60%*T13),IF(AND(Y21=100%,X24=0),T13,IF(AND(Y21&gt;=90%,Y21&lt;100%,X24=0),(90%*T13),IF(AND(Y21&gt;=40%,Y21&lt;90%,X24&lt;(40%*T13)),(40%*T13),IF(AND(Y21&gt;=90%,Y21&lt;100%,X24=(40%*T13)),(50%*T13),0))))))))</f>
        <v/>
      </c>
      <c r="Z23" s="21" t="str">
        <f ca="1">IF('4'!V13&lt;&gt;"v","",IF(OR(ATS!$D$12&lt;&gt;2,'2'!$AA$8=0),"",IF(AND(Z21=100%,Y24=(90%*T13)),(10%*T13),IF(AND(Z21=100%,Y24=(40%*T13)),(60%*T13),IF(AND(Z21=100%,Y24=0),T13,IF(AND(Z21&gt;=90%,Z21&lt;100%,Y24=0),(90%*T13),IF(AND(Z21&gt;=40%,Z21&lt;90%,Y24&lt;(40%*T13)),(40%*T13),IF(AND(Z21&gt;=90%,Z21&lt;100%,Y24=(40%*T13)),(50%*T13),0))))))))</f>
        <v/>
      </c>
      <c r="AA23" s="21" t="str">
        <f ca="1">IF('4'!V13&lt;&gt;"v","",IF(OR(ATS!$D$12&lt;&gt;2,'2'!$AA$8=0),"",IF(AND(AA21=100%,Z24=(90%*T13)),(10%*T13),IF(AND(AA21=100%,Z24=(40%*T13)),(60%*T13),IF(AND(AA21=100%,Z24=0),T13,IF(AND(AA21&gt;=90%,AA21&lt;100%,Z24=0),(90%*T13),IF(AND(AA21&gt;=40%,AA21&lt;90%,Z24&lt;(40%*T13)),(40%*T13),IF(AND(AA21&gt;=90%,AA21&lt;100%,Z24=(40%*T13)),(50%*T13),0))))))))</f>
        <v/>
      </c>
      <c r="AB23" s="22">
        <f ca="1">SUM(D23:AA23)</f>
        <v>0</v>
      </c>
      <c r="AC23" s="262" t="str">
        <f ca="1">IF(ATS!D12=1,"",IF(AND(ATS!D12=2,T13&gt;0,AB23=T13),"OK","Check"))</f>
        <v>Check</v>
      </c>
    </row>
    <row r="24" spans="3:29" ht="35.25" customHeight="1" thickBot="1" x14ac:dyDescent="0.25">
      <c r="C24" s="263" t="s">
        <v>16</v>
      </c>
      <c r="D24" s="8">
        <f ca="1">IF(D22&lt;&gt;"",D22,IF(D23&lt;&gt;"",D23,0))</f>
        <v>0</v>
      </c>
      <c r="E24" s="8">
        <f t="shared" ref="E24:AA24" ca="1" si="0">IF(E22&lt;&gt;"",(E22+D24),IF(E23&lt;&gt;"",(E23+D24),0))</f>
        <v>0</v>
      </c>
      <c r="F24" s="8">
        <f t="shared" ca="1" si="0"/>
        <v>0</v>
      </c>
      <c r="G24" s="8">
        <f t="shared" ca="1" si="0"/>
        <v>0</v>
      </c>
      <c r="H24" s="8">
        <f t="shared" ca="1" si="0"/>
        <v>0</v>
      </c>
      <c r="I24" s="8">
        <f t="shared" ca="1" si="0"/>
        <v>0</v>
      </c>
      <c r="J24" s="8">
        <f t="shared" ca="1" si="0"/>
        <v>0</v>
      </c>
      <c r="K24" s="8">
        <f t="shared" ca="1" si="0"/>
        <v>0</v>
      </c>
      <c r="L24" s="8">
        <f t="shared" ca="1" si="0"/>
        <v>0</v>
      </c>
      <c r="M24" s="8">
        <f t="shared" ca="1" si="0"/>
        <v>0</v>
      </c>
      <c r="N24" s="8">
        <f t="shared" ca="1" si="0"/>
        <v>0</v>
      </c>
      <c r="O24" s="8">
        <f t="shared" ca="1" si="0"/>
        <v>0</v>
      </c>
      <c r="P24" s="8">
        <f t="shared" ca="1" si="0"/>
        <v>0</v>
      </c>
      <c r="Q24" s="8">
        <f t="shared" ca="1" si="0"/>
        <v>0</v>
      </c>
      <c r="R24" s="8">
        <f t="shared" ca="1" si="0"/>
        <v>0</v>
      </c>
      <c r="S24" s="8">
        <f t="shared" ca="1" si="0"/>
        <v>0</v>
      </c>
      <c r="T24" s="8">
        <f t="shared" ca="1" si="0"/>
        <v>0</v>
      </c>
      <c r="U24" s="8">
        <f t="shared" ca="1" si="0"/>
        <v>0</v>
      </c>
      <c r="V24" s="8">
        <f t="shared" ca="1" si="0"/>
        <v>0</v>
      </c>
      <c r="W24" s="8">
        <f t="shared" ca="1" si="0"/>
        <v>0</v>
      </c>
      <c r="X24" s="8">
        <f t="shared" ca="1" si="0"/>
        <v>0</v>
      </c>
      <c r="Y24" s="8">
        <f t="shared" ca="1" si="0"/>
        <v>0</v>
      </c>
      <c r="Z24" s="8">
        <f t="shared" ca="1" si="0"/>
        <v>0</v>
      </c>
      <c r="AA24" s="8">
        <f t="shared" ca="1" si="0"/>
        <v>0</v>
      </c>
      <c r="AB24" s="14"/>
      <c r="AC24" s="258"/>
    </row>
    <row r="25" spans="3:29" ht="90" customHeight="1" x14ac:dyDescent="0.2"/>
    <row r="27" spans="3:29" ht="12.75" customHeight="1" x14ac:dyDescent="0.2"/>
    <row r="31" spans="3:29" ht="28.5" customHeight="1" x14ac:dyDescent="0.2"/>
  </sheetData>
  <sheetProtection algorithmName="SHA-512" hashValue="6Di0+w3ih6tQxxxSIBdq7DBgKeFQHl8nLNApN01FfF9itmTwvGDTde3MkRzCODcEgfy48OOYYuUNpqlfOW/2Mg==" saltValue="fizVuouRQzxsxUM2VSEobA==" spinCount="100000" sheet="1" formatCells="0" formatColumns="0" formatRows="0"/>
  <mergeCells count="15">
    <mergeCell ref="I14:Q14"/>
    <mergeCell ref="C4:AC4"/>
    <mergeCell ref="C15:AC15"/>
    <mergeCell ref="C18:E18"/>
    <mergeCell ref="F18:G18"/>
    <mergeCell ref="H18:J18"/>
    <mergeCell ref="C13:F13"/>
    <mergeCell ref="I13:L13"/>
    <mergeCell ref="C14:F14"/>
    <mergeCell ref="T8:U8"/>
    <mergeCell ref="T13:U13"/>
    <mergeCell ref="T12:U12"/>
    <mergeCell ref="T11:U11"/>
    <mergeCell ref="T10:U10"/>
    <mergeCell ref="T9:U9"/>
  </mergeCells>
  <conditionalFormatting sqref="C13:C14">
    <cfRule type="containsText" dxfId="25" priority="6" operator="containsText" text="Rivedere">
      <formula>NOT(ISERROR(SEARCH("Rivedere",C13)))</formula>
    </cfRule>
  </conditionalFormatting>
  <conditionalFormatting sqref="D22:AA23">
    <cfRule type="cellIs" dxfId="24" priority="28" operator="equal">
      <formula>0</formula>
    </cfRule>
  </conditionalFormatting>
  <conditionalFormatting sqref="F9:F12">
    <cfRule type="containsText" dxfId="23" priority="7" operator="containsText" text="anagrafiche">
      <formula>NOT(ISERROR(SEARCH("anagrafiche",F9)))</formula>
    </cfRule>
  </conditionalFormatting>
  <conditionalFormatting sqref="F9:H12">
    <cfRule type="containsText" dxfId="22" priority="9" operator="containsText" text="ok">
      <formula>NOT(ISERROR(SEARCH("ok",F9)))</formula>
    </cfRule>
  </conditionalFormatting>
  <conditionalFormatting sqref="G9:H12">
    <cfRule type="containsText" dxfId="21" priority="8" operator="containsText" text="Rivedere Foglio 1 e/o 2">
      <formula>NOT(ISERROR(SEARCH("Rivedere Foglio 1 e/o 2",G9)))</formula>
    </cfRule>
  </conditionalFormatting>
  <conditionalFormatting sqref="H18">
    <cfRule type="containsText" dxfId="20" priority="26" operator="containsText" text="OK">
      <formula>NOT(ISERROR(SEARCH("OK",H18)))</formula>
    </cfRule>
    <cfRule type="containsText" dxfId="19" priority="27" operator="containsText" text="Selezionare">
      <formula>NOT(ISERROR(SEARCH("Selezionare",H18)))</formula>
    </cfRule>
  </conditionalFormatting>
  <conditionalFormatting sqref="K9:S12">
    <cfRule type="containsText" dxfId="18" priority="3" operator="containsText" text="Rivedere">
      <formula>NOT(ISERROR(SEARCH("Rivedere",K9)))</formula>
    </cfRule>
  </conditionalFormatting>
  <conditionalFormatting sqref="P9:S12">
    <cfRule type="containsText" dxfId="17" priority="1" operator="containsText" text="Rivedere">
      <formula>NOT(ISERROR(SEARCH("Rivedere",P9)))</formula>
    </cfRule>
    <cfRule type="containsText" dxfId="16" priority="2" operator="containsText" text="Completare">
      <formula>NOT(ISERROR(SEARCH("Completare",P9)))</formula>
    </cfRule>
  </conditionalFormatting>
  <conditionalFormatting sqref="T9:T13">
    <cfRule type="containsText" dxfId="15" priority="18" operator="containsText" text="Completare Anagrafica">
      <formula>NOT(ISERROR(SEARCH("Completare Anagrafica",T9)))</formula>
    </cfRule>
    <cfRule type="containsText" dxfId="14" priority="19" operator="containsText" text="Completare descrizione intervento">
      <formula>NOT(ISERROR(SEARCH("Completare descrizione intervento",T9)))</formula>
    </cfRule>
  </conditionalFormatting>
  <conditionalFormatting sqref="AC22:AC23">
    <cfRule type="containsText" dxfId="13" priority="24" operator="containsText" text="CHECK">
      <formula>NOT(ISERROR(SEARCH("CHECK",AC22)))</formula>
    </cfRule>
    <cfRule type="containsText" dxfId="12" priority="25" operator="containsText" text="ok">
      <formula>NOT(ISERROR(SEARCH("ok",AC22)))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L63"/>
  <sheetViews>
    <sheetView showGridLines="0" view="pageBreakPreview" topLeftCell="A42" zoomScaleNormal="100" zoomScaleSheetLayoutView="100" workbookViewId="0">
      <selection activeCell="H49" sqref="H49"/>
    </sheetView>
  </sheetViews>
  <sheetFormatPr defaultColWidth="8.6640625" defaultRowHeight="11.25" x14ac:dyDescent="0.2"/>
  <cols>
    <col min="2" max="2" width="46.83203125" customWidth="1"/>
    <col min="3" max="3" width="24.83203125" customWidth="1"/>
    <col min="4" max="4" width="46.83203125" customWidth="1"/>
    <col min="5" max="5" width="23.83203125" customWidth="1"/>
    <col min="6" max="11" width="15.83203125" customWidth="1"/>
  </cols>
  <sheetData>
    <row r="1" spans="2:12" ht="24" thickBot="1" x14ac:dyDescent="0.4">
      <c r="B1" s="653" t="s">
        <v>283</v>
      </c>
      <c r="C1" s="654"/>
      <c r="D1" s="654"/>
      <c r="E1" s="655"/>
    </row>
    <row r="2" spans="2:12" ht="59.25" customHeight="1" thickBot="1" x14ac:dyDescent="0.25">
      <c r="B2" s="668" t="s">
        <v>260</v>
      </c>
      <c r="C2" s="669"/>
      <c r="D2" s="669"/>
      <c r="E2" s="670"/>
    </row>
    <row r="3" spans="2:12" ht="21.95" customHeight="1" thickBot="1" x14ac:dyDescent="0.4">
      <c r="B3" s="295" t="s">
        <v>241</v>
      </c>
      <c r="C3" s="293">
        <f>+A_I_1!D5</f>
        <v>0</v>
      </c>
      <c r="D3" s="293"/>
      <c r="E3" s="296"/>
    </row>
    <row r="4" spans="2:12" ht="42.95" customHeight="1" x14ac:dyDescent="0.2">
      <c r="B4" s="648" t="s">
        <v>7</v>
      </c>
      <c r="C4" s="56" t="s">
        <v>8</v>
      </c>
      <c r="D4" s="646" t="s">
        <v>9</v>
      </c>
      <c r="E4" s="297" t="s">
        <v>8</v>
      </c>
    </row>
    <row r="5" spans="2:12" ht="12" thickBot="1" x14ac:dyDescent="0.25">
      <c r="B5" s="649"/>
      <c r="C5" s="57" t="s">
        <v>4</v>
      </c>
      <c r="D5" s="647"/>
      <c r="E5" s="298" t="s">
        <v>4</v>
      </c>
    </row>
    <row r="6" spans="2:12" ht="15" customHeight="1" x14ac:dyDescent="0.2">
      <c r="B6" s="299" t="s">
        <v>36</v>
      </c>
      <c r="C6" s="19" t="str">
        <f>IF(AND('4'!M9="",'4'!N9=""),"",('4'!G9+'4'!H9))</f>
        <v/>
      </c>
      <c r="D6" s="3" t="s">
        <v>104</v>
      </c>
      <c r="E6" s="300"/>
    </row>
    <row r="7" spans="2:12" ht="27" customHeight="1" x14ac:dyDescent="0.2">
      <c r="B7" s="301" t="s">
        <v>13</v>
      </c>
      <c r="C7" s="20"/>
      <c r="D7" s="74" t="s">
        <v>74</v>
      </c>
      <c r="E7" s="302" t="str">
        <f>+'4'!T9</f>
        <v/>
      </c>
      <c r="F7" s="100" t="str">
        <f ca="1">CELL("tipo",E7)</f>
        <v>l</v>
      </c>
    </row>
    <row r="8" spans="2:12" ht="15" customHeight="1" x14ac:dyDescent="0.2">
      <c r="B8" s="303"/>
      <c r="C8" s="20"/>
      <c r="D8" s="58" t="s">
        <v>10</v>
      </c>
      <c r="E8" s="304"/>
      <c r="L8" s="54"/>
    </row>
    <row r="9" spans="2:12" ht="15" customHeight="1" x14ac:dyDescent="0.2">
      <c r="B9" s="305" t="s">
        <v>261</v>
      </c>
      <c r="C9" s="20"/>
      <c r="D9" s="58" t="s">
        <v>94</v>
      </c>
      <c r="E9" s="302"/>
      <c r="L9" s="54"/>
    </row>
    <row r="10" spans="2:12" ht="15" customHeight="1" x14ac:dyDescent="0.2">
      <c r="B10" s="306"/>
      <c r="C10" s="20"/>
      <c r="D10" s="15"/>
      <c r="E10" s="304"/>
      <c r="L10" s="54"/>
    </row>
    <row r="11" spans="2:12" ht="15" customHeight="1" x14ac:dyDescent="0.2">
      <c r="B11" s="307"/>
      <c r="C11" s="17"/>
      <c r="D11" s="16"/>
      <c r="E11" s="308"/>
      <c r="L11" s="54"/>
    </row>
    <row r="12" spans="2:12" ht="15" customHeight="1" thickBot="1" x14ac:dyDescent="0.25">
      <c r="B12" s="307"/>
      <c r="C12" s="17"/>
      <c r="D12" s="16"/>
      <c r="E12" s="308"/>
    </row>
    <row r="13" spans="2:12" ht="15" customHeight="1" thickBot="1" x14ac:dyDescent="0.25">
      <c r="B13" s="309" t="s">
        <v>11</v>
      </c>
      <c r="C13" s="18">
        <f>SUM(C6:C12)</f>
        <v>0</v>
      </c>
      <c r="D13" s="2" t="s">
        <v>12</v>
      </c>
      <c r="E13" s="310">
        <f>SUM(E6:E12)</f>
        <v>0</v>
      </c>
    </row>
    <row r="14" spans="2:12" ht="15" customHeight="1" thickBot="1" x14ac:dyDescent="0.25">
      <c r="B14" s="411" t="str">
        <f>IF('4'!C9="","OK",IF(E7=0,"Compilare correttamente i Fogli 1 e/o 2 e/o 3",IF(AND(C13&gt;0,E13&gt;0,E6&gt;=0,C9&lt;&gt;"",(C13&lt;=E13),F7="v"),"OK","CHECK")))</f>
        <v>OK</v>
      </c>
      <c r="C14" s="294"/>
      <c r="D14" s="294"/>
      <c r="E14" s="311"/>
    </row>
    <row r="15" spans="2:12" ht="21.95" customHeight="1" thickBot="1" x14ac:dyDescent="0.4">
      <c r="B15" s="387" t="s">
        <v>207</v>
      </c>
      <c r="C15" s="388">
        <f>+A_I_2!D5</f>
        <v>0</v>
      </c>
      <c r="D15" s="388"/>
      <c r="E15" s="389"/>
    </row>
    <row r="16" spans="2:12" ht="15" customHeight="1" x14ac:dyDescent="0.2">
      <c r="B16" s="648" t="s">
        <v>7</v>
      </c>
      <c r="C16" s="56" t="s">
        <v>8</v>
      </c>
      <c r="D16" s="646" t="s">
        <v>9</v>
      </c>
      <c r="E16" s="297" t="s">
        <v>8</v>
      </c>
    </row>
    <row r="17" spans="2:6" ht="15" customHeight="1" thickBot="1" x14ac:dyDescent="0.25">
      <c r="B17" s="649"/>
      <c r="C17" s="57" t="s">
        <v>4</v>
      </c>
      <c r="D17" s="647"/>
      <c r="E17" s="298" t="s">
        <v>4</v>
      </c>
    </row>
    <row r="18" spans="2:6" ht="15" customHeight="1" x14ac:dyDescent="0.2">
      <c r="B18" s="299" t="s">
        <v>36</v>
      </c>
      <c r="C18" s="19" t="str">
        <f>IF(AND('4'!M10="",'4'!N10=""),"",('4'!G10+'4'!H10))</f>
        <v/>
      </c>
      <c r="D18" s="3" t="s">
        <v>104</v>
      </c>
      <c r="E18" s="300"/>
    </row>
    <row r="19" spans="2:6" ht="15" customHeight="1" x14ac:dyDescent="0.2">
      <c r="B19" s="301" t="s">
        <v>13</v>
      </c>
      <c r="C19" s="20"/>
      <c r="D19" s="74" t="s">
        <v>74</v>
      </c>
      <c r="E19" s="302" t="str">
        <f>+'4'!T10</f>
        <v/>
      </c>
      <c r="F19" s="100" t="str">
        <f ca="1">CELL("tipo",E19)</f>
        <v>l</v>
      </c>
    </row>
    <row r="20" spans="2:6" ht="15" customHeight="1" x14ac:dyDescent="0.2">
      <c r="B20" s="303"/>
      <c r="C20" s="20"/>
      <c r="D20" s="58" t="s">
        <v>10</v>
      </c>
      <c r="E20" s="304"/>
    </row>
    <row r="21" spans="2:6" ht="15" customHeight="1" x14ac:dyDescent="0.2">
      <c r="B21" s="305" t="s">
        <v>261</v>
      </c>
      <c r="C21" s="20"/>
      <c r="D21" s="58" t="s">
        <v>94</v>
      </c>
      <c r="E21" s="302"/>
    </row>
    <row r="22" spans="2:6" ht="15" customHeight="1" x14ac:dyDescent="0.2">
      <c r="B22" s="306"/>
      <c r="C22" s="20"/>
      <c r="D22" s="15"/>
      <c r="E22" s="304"/>
    </row>
    <row r="23" spans="2:6" ht="15" customHeight="1" x14ac:dyDescent="0.2">
      <c r="B23" s="307"/>
      <c r="C23" s="17"/>
      <c r="D23" s="16"/>
      <c r="E23" s="308"/>
    </row>
    <row r="24" spans="2:6" ht="15" customHeight="1" thickBot="1" x14ac:dyDescent="0.25">
      <c r="B24" s="307"/>
      <c r="C24" s="17"/>
      <c r="D24" s="16"/>
      <c r="E24" s="308"/>
    </row>
    <row r="25" spans="2:6" ht="15" customHeight="1" thickBot="1" x14ac:dyDescent="0.25">
      <c r="B25" s="309" t="s">
        <v>11</v>
      </c>
      <c r="C25" s="18">
        <f>SUM(C18:C24)</f>
        <v>0</v>
      </c>
      <c r="D25" s="2" t="s">
        <v>12</v>
      </c>
      <c r="E25" s="310">
        <f>SUM(E18:E24)</f>
        <v>0</v>
      </c>
    </row>
    <row r="26" spans="2:6" ht="15" customHeight="1" thickBot="1" x14ac:dyDescent="0.25">
      <c r="B26" s="411" t="str">
        <f>IF('4'!C10="","OK",IF(E19=0,"Compilare correttamente i Fogli 1 e/o 2 e/o 3",IF(AND(C25&gt;0,E25&gt;0,E18&gt;=0,C21&lt;&gt;"",(C25&lt;=E25),F19="v"),"OK","CHECK")))</f>
        <v>OK</v>
      </c>
      <c r="C26" s="84"/>
      <c r="D26" s="84"/>
      <c r="E26" s="85"/>
    </row>
    <row r="27" spans="2:6" ht="21.95" customHeight="1" thickBot="1" x14ac:dyDescent="0.4">
      <c r="B27" s="387" t="s">
        <v>208</v>
      </c>
      <c r="C27" s="388">
        <f>+A_I_3!D5</f>
        <v>0</v>
      </c>
      <c r="D27" s="388"/>
      <c r="E27" s="389"/>
    </row>
    <row r="28" spans="2:6" ht="15" customHeight="1" x14ac:dyDescent="0.2">
      <c r="B28" s="648" t="s">
        <v>7</v>
      </c>
      <c r="C28" s="56" t="s">
        <v>8</v>
      </c>
      <c r="D28" s="646" t="s">
        <v>9</v>
      </c>
      <c r="E28" s="297" t="s">
        <v>8</v>
      </c>
    </row>
    <row r="29" spans="2:6" ht="15" customHeight="1" thickBot="1" x14ac:dyDescent="0.25">
      <c r="B29" s="649"/>
      <c r="C29" s="57" t="s">
        <v>4</v>
      </c>
      <c r="D29" s="647"/>
      <c r="E29" s="298" t="s">
        <v>4</v>
      </c>
    </row>
    <row r="30" spans="2:6" ht="15" customHeight="1" x14ac:dyDescent="0.2">
      <c r="B30" s="299" t="s">
        <v>36</v>
      </c>
      <c r="C30" s="19" t="str">
        <f>IF(AND('4'!M11="",'4'!N11=""),"",('4'!G11+'4'!H11))</f>
        <v/>
      </c>
      <c r="D30" s="3" t="s">
        <v>104</v>
      </c>
      <c r="E30" s="300"/>
    </row>
    <row r="31" spans="2:6" ht="15" customHeight="1" x14ac:dyDescent="0.2">
      <c r="B31" s="301" t="s">
        <v>13</v>
      </c>
      <c r="C31" s="20"/>
      <c r="D31" s="74" t="s">
        <v>74</v>
      </c>
      <c r="E31" s="302" t="str">
        <f>+'4'!T11</f>
        <v/>
      </c>
      <c r="F31" s="100" t="str">
        <f ca="1">CELL("tipo",E31)</f>
        <v>l</v>
      </c>
    </row>
    <row r="32" spans="2:6" ht="15" customHeight="1" x14ac:dyDescent="0.2">
      <c r="B32" s="303"/>
      <c r="C32" s="20"/>
      <c r="D32" s="58" t="s">
        <v>10</v>
      </c>
      <c r="E32" s="304"/>
    </row>
    <row r="33" spans="2:6" ht="15" customHeight="1" x14ac:dyDescent="0.2">
      <c r="B33" s="305" t="s">
        <v>261</v>
      </c>
      <c r="C33" s="20"/>
      <c r="D33" s="58" t="s">
        <v>94</v>
      </c>
      <c r="E33" s="302"/>
    </row>
    <row r="34" spans="2:6" ht="15" customHeight="1" x14ac:dyDescent="0.2">
      <c r="B34" s="306"/>
      <c r="C34" s="20"/>
      <c r="D34" s="15"/>
      <c r="E34" s="304"/>
    </row>
    <row r="35" spans="2:6" ht="15" customHeight="1" x14ac:dyDescent="0.2">
      <c r="B35" s="307"/>
      <c r="C35" s="17"/>
      <c r="D35" s="16"/>
      <c r="E35" s="308"/>
    </row>
    <row r="36" spans="2:6" ht="15" customHeight="1" thickBot="1" x14ac:dyDescent="0.25">
      <c r="B36" s="307"/>
      <c r="C36" s="17"/>
      <c r="D36" s="16"/>
      <c r="E36" s="308"/>
    </row>
    <row r="37" spans="2:6" ht="15" customHeight="1" thickBot="1" x14ac:dyDescent="0.25">
      <c r="B37" s="309" t="s">
        <v>11</v>
      </c>
      <c r="C37" s="18">
        <f>SUM(C30:C36)</f>
        <v>0</v>
      </c>
      <c r="D37" s="2" t="s">
        <v>12</v>
      </c>
      <c r="E37" s="310">
        <f>SUM(E30:E36)</f>
        <v>0</v>
      </c>
    </row>
    <row r="38" spans="2:6" ht="15" customHeight="1" thickBot="1" x14ac:dyDescent="0.25">
      <c r="B38" s="411" t="str">
        <f>IF('4'!C11="","OK",IF(E31=0,"Compilare correttamente i Fogli 1 e/o 2 e/o 3",IF(AND(C37&gt;0,E37&gt;0,E30&gt;=0,C33&lt;&gt;"",(C37&lt;=E37),F31="v"),"OK","CHECK")))</f>
        <v>OK</v>
      </c>
      <c r="C38" s="84"/>
      <c r="D38" s="84"/>
      <c r="E38" s="85"/>
    </row>
    <row r="39" spans="2:6" ht="21.95" customHeight="1" thickBot="1" x14ac:dyDescent="0.4">
      <c r="B39" s="387" t="s">
        <v>294</v>
      </c>
      <c r="C39" s="388" t="str">
        <f>+A_OdR!D5</f>
        <v/>
      </c>
      <c r="D39" s="388"/>
      <c r="E39" s="389"/>
    </row>
    <row r="40" spans="2:6" ht="15" customHeight="1" x14ac:dyDescent="0.2">
      <c r="B40" s="648" t="s">
        <v>7</v>
      </c>
      <c r="C40" s="56" t="s">
        <v>8</v>
      </c>
      <c r="D40" s="646" t="s">
        <v>9</v>
      </c>
      <c r="E40" s="297" t="s">
        <v>8</v>
      </c>
    </row>
    <row r="41" spans="2:6" ht="15" customHeight="1" thickBot="1" x14ac:dyDescent="0.25">
      <c r="B41" s="649"/>
      <c r="C41" s="57" t="s">
        <v>4</v>
      </c>
      <c r="D41" s="647"/>
      <c r="E41" s="298" t="s">
        <v>4</v>
      </c>
    </row>
    <row r="42" spans="2:6" ht="15" customHeight="1" x14ac:dyDescent="0.2">
      <c r="B42" s="299" t="s">
        <v>36</v>
      </c>
      <c r="C42" s="19" t="str">
        <f>IF(AND('4'!M12="",'4'!N12=""),"",('4'!G12+'4'!H12))</f>
        <v/>
      </c>
      <c r="D42" s="3" t="s">
        <v>104</v>
      </c>
      <c r="E42" s="300"/>
    </row>
    <row r="43" spans="2:6" ht="15" customHeight="1" x14ac:dyDescent="0.2">
      <c r="B43" s="301" t="s">
        <v>13</v>
      </c>
      <c r="C43" s="20"/>
      <c r="D43" s="74" t="s">
        <v>74</v>
      </c>
      <c r="E43" s="302" t="str">
        <f>+'4'!T12</f>
        <v/>
      </c>
      <c r="F43" s="100" t="str">
        <f ca="1">CELL("tipo",E43)</f>
        <v>l</v>
      </c>
    </row>
    <row r="44" spans="2:6" ht="15" customHeight="1" x14ac:dyDescent="0.2">
      <c r="B44" s="303"/>
      <c r="C44" s="20"/>
      <c r="D44" s="58" t="s">
        <v>10</v>
      </c>
      <c r="E44" s="304"/>
    </row>
    <row r="45" spans="2:6" ht="15" customHeight="1" x14ac:dyDescent="0.2">
      <c r="B45" s="305" t="s">
        <v>261</v>
      </c>
      <c r="C45" s="20"/>
      <c r="D45" s="58" t="s">
        <v>94</v>
      </c>
      <c r="E45" s="302"/>
    </row>
    <row r="46" spans="2:6" ht="15" customHeight="1" x14ac:dyDescent="0.2">
      <c r="B46" s="306"/>
      <c r="C46" s="20"/>
      <c r="D46" s="15"/>
      <c r="E46" s="304"/>
    </row>
    <row r="47" spans="2:6" ht="15" customHeight="1" x14ac:dyDescent="0.2">
      <c r="B47" s="307"/>
      <c r="C47" s="17"/>
      <c r="D47" s="16"/>
      <c r="E47" s="308"/>
    </row>
    <row r="48" spans="2:6" ht="15" customHeight="1" thickBot="1" x14ac:dyDescent="0.25">
      <c r="B48" s="307"/>
      <c r="C48" s="17"/>
      <c r="D48" s="16"/>
      <c r="E48" s="308"/>
    </row>
    <row r="49" spans="2:5" ht="15" customHeight="1" thickBot="1" x14ac:dyDescent="0.25">
      <c r="B49" s="309" t="s">
        <v>11</v>
      </c>
      <c r="C49" s="18">
        <f>SUM(C42:C48)</f>
        <v>0</v>
      </c>
      <c r="D49" s="2" t="s">
        <v>12</v>
      </c>
      <c r="E49" s="310">
        <f>SUM(E42:E48)</f>
        <v>0</v>
      </c>
    </row>
    <row r="50" spans="2:5" ht="15" customHeight="1" thickBot="1" x14ac:dyDescent="0.25">
      <c r="B50" s="411" t="str">
        <f>IF('4'!C12="","OK",IF(E43=0,"Compilare correttamente i Fogli 1 e/o 2 e/o 3",IF(AND(C49&gt;0,E49&gt;0,E42&gt;=0,C45&lt;&gt;"",(C49&lt;=E49),F43="v"),"OK","CHECK")))</f>
        <v>OK</v>
      </c>
      <c r="C50" s="84"/>
      <c r="D50" s="84"/>
      <c r="E50" s="85"/>
    </row>
    <row r="51" spans="2:5" ht="15" customHeight="1" thickBot="1" x14ac:dyDescent="0.25">
      <c r="B51" s="55"/>
      <c r="C51" s="86"/>
      <c r="D51" s="86"/>
      <c r="E51" s="87"/>
    </row>
    <row r="52" spans="2:5" ht="35.25" customHeight="1" x14ac:dyDescent="0.2">
      <c r="B52" s="658" t="s">
        <v>76</v>
      </c>
      <c r="C52" s="659"/>
      <c r="D52" s="659"/>
      <c r="E52" s="660"/>
    </row>
    <row r="53" spans="2:5" ht="15" customHeight="1" x14ac:dyDescent="0.2">
      <c r="B53" s="667" t="s">
        <v>77</v>
      </c>
      <c r="C53" s="665"/>
      <c r="D53" s="665"/>
      <c r="E53" s="666"/>
    </row>
    <row r="54" spans="2:5" ht="15" customHeight="1" x14ac:dyDescent="0.2">
      <c r="B54" s="661" t="s">
        <v>78</v>
      </c>
      <c r="C54" s="662"/>
      <c r="D54" s="662"/>
      <c r="E54" s="663"/>
    </row>
    <row r="55" spans="2:5" ht="54" customHeight="1" x14ac:dyDescent="0.2">
      <c r="B55" s="664" t="s">
        <v>79</v>
      </c>
      <c r="C55" s="665"/>
      <c r="D55" s="665"/>
      <c r="E55" s="666"/>
    </row>
    <row r="56" spans="2:5" ht="15" customHeight="1" x14ac:dyDescent="0.2">
      <c r="B56" s="671" t="s">
        <v>75</v>
      </c>
      <c r="C56" s="672"/>
      <c r="D56" s="672"/>
      <c r="E56" s="673"/>
    </row>
    <row r="57" spans="2:5" ht="30" customHeight="1" x14ac:dyDescent="0.2">
      <c r="B57" s="656" t="s">
        <v>80</v>
      </c>
      <c r="C57" s="657"/>
      <c r="D57" s="657"/>
      <c r="E57" s="367">
        <f>IF(OR(B14&lt;&gt;"OK",B26&lt;&gt;"OK",B38&lt;&gt;"OK",B50&lt;&gt;"OK"),"Check",'4'!T13)</f>
        <v>0</v>
      </c>
    </row>
    <row r="58" spans="2:5" ht="15" customHeight="1" x14ac:dyDescent="0.2">
      <c r="B58" s="680"/>
      <c r="C58" s="681"/>
      <c r="D58" s="681"/>
      <c r="E58" s="682"/>
    </row>
    <row r="59" spans="2:5" ht="15" customHeight="1" x14ac:dyDescent="0.2">
      <c r="B59" s="674" t="s">
        <v>18</v>
      </c>
      <c r="C59" s="675"/>
      <c r="D59" s="675"/>
      <c r="E59" s="676"/>
    </row>
    <row r="60" spans="2:5" ht="35.1" customHeight="1" x14ac:dyDescent="0.2">
      <c r="B60" s="677"/>
      <c r="C60" s="678"/>
      <c r="D60" s="678"/>
      <c r="E60" s="679"/>
    </row>
    <row r="61" spans="2:5" ht="15" customHeight="1" x14ac:dyDescent="0.2">
      <c r="B61" s="674" t="s">
        <v>19</v>
      </c>
      <c r="C61" s="675"/>
      <c r="D61" s="675"/>
      <c r="E61" s="676"/>
    </row>
    <row r="62" spans="2:5" ht="35.1" customHeight="1" thickBot="1" x14ac:dyDescent="0.25">
      <c r="B62" s="650"/>
      <c r="C62" s="651"/>
      <c r="D62" s="651"/>
      <c r="E62" s="652"/>
    </row>
    <row r="63" spans="2:5" ht="54" customHeight="1" x14ac:dyDescent="0.2"/>
  </sheetData>
  <sheetProtection formatCells="0" formatColumns="0" formatRows="0"/>
  <mergeCells count="21">
    <mergeCell ref="B62:E62"/>
    <mergeCell ref="B1:E1"/>
    <mergeCell ref="B57:D57"/>
    <mergeCell ref="B4:B5"/>
    <mergeCell ref="D4:D5"/>
    <mergeCell ref="B52:E52"/>
    <mergeCell ref="B54:E54"/>
    <mergeCell ref="B55:E55"/>
    <mergeCell ref="B53:E53"/>
    <mergeCell ref="B2:E2"/>
    <mergeCell ref="B56:E56"/>
    <mergeCell ref="B59:E59"/>
    <mergeCell ref="B60:E60"/>
    <mergeCell ref="B61:E61"/>
    <mergeCell ref="B58:E58"/>
    <mergeCell ref="B16:B17"/>
    <mergeCell ref="D16:D17"/>
    <mergeCell ref="B28:B29"/>
    <mergeCell ref="D28:D29"/>
    <mergeCell ref="B40:B41"/>
    <mergeCell ref="D40:D41"/>
  </mergeCells>
  <conditionalFormatting sqref="B2 B14 B26 B38 B50">
    <cfRule type="containsText" dxfId="11" priority="11" operator="containsText" text="Compilare correttamente i fogli 1 e/o 2">
      <formula>NOT(ISERROR(SEARCH("Compilare correttamente i fogli 1 e/o 2",B2)))</formula>
    </cfRule>
    <cfRule type="containsText" dxfId="10" priority="12" operator="containsText" text="CHECK">
      <formula>NOT(ISERROR(SEARCH("CHECK",B2)))</formula>
    </cfRule>
    <cfRule type="containsText" dxfId="9" priority="13" operator="containsText" text="OK">
      <formula>NOT(ISERROR(SEARCH("OK",B2)))</formula>
    </cfRule>
  </conditionalFormatting>
  <conditionalFormatting sqref="E7">
    <cfRule type="containsText" dxfId="8" priority="7" operator="containsText" text="Completare Anagrafica">
      <formula>NOT(ISERROR(SEARCH("Completare Anagrafica",E7)))</formula>
    </cfRule>
    <cfRule type="containsText" dxfId="7" priority="10" operator="containsText" text="Completare descrizione intervento">
      <formula>NOT(ISERROR(SEARCH("Completare descrizione intervento",E7)))</formula>
    </cfRule>
  </conditionalFormatting>
  <conditionalFormatting sqref="E19">
    <cfRule type="containsText" dxfId="6" priority="5" operator="containsText" text="Completare Anagrafica">
      <formula>NOT(ISERROR(SEARCH("Completare Anagrafica",E19)))</formula>
    </cfRule>
    <cfRule type="containsText" dxfId="5" priority="6" operator="containsText" text="Completare descrizione intervento">
      <formula>NOT(ISERROR(SEARCH("Completare descrizione intervento",E19)))</formula>
    </cfRule>
  </conditionalFormatting>
  <conditionalFormatting sqref="E31">
    <cfRule type="containsText" dxfId="4" priority="3" operator="containsText" text="Completare Anagrafica">
      <formula>NOT(ISERROR(SEARCH("Completare Anagrafica",E31)))</formula>
    </cfRule>
    <cfRule type="containsText" dxfId="3" priority="4" operator="containsText" text="Completare descrizione intervento">
      <formula>NOT(ISERROR(SEARCH("Completare descrizione intervento",E31)))</formula>
    </cfRule>
  </conditionalFormatting>
  <conditionalFormatting sqref="E43">
    <cfRule type="containsText" dxfId="2" priority="1" operator="containsText" text="Completare Anagrafica">
      <formula>NOT(ISERROR(SEARCH("Completare Anagrafica",E43)))</formula>
    </cfRule>
    <cfRule type="containsText" dxfId="1" priority="2" operator="containsText" text="Completare descrizione intervento">
      <formula>NOT(ISERROR(SEARCH("Completare descrizione intervento",E43)))</formula>
    </cfRule>
  </conditionalFormatting>
  <conditionalFormatting sqref="E57">
    <cfRule type="containsText" dxfId="0" priority="8" operator="containsText" text="CHeck">
      <formula>NOT(ISERROR(SEARCH("CHeck",E57)))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1236"/>
  <sheetViews>
    <sheetView zoomScale="90" zoomScaleNormal="90" zoomScalePageLayoutView="90" workbookViewId="0">
      <selection activeCell="I11" sqref="I11:I13"/>
    </sheetView>
  </sheetViews>
  <sheetFormatPr defaultColWidth="9.5" defaultRowHeight="11.25" x14ac:dyDescent="0.2"/>
  <cols>
    <col min="1" max="1" width="36" style="24" customWidth="1"/>
    <col min="2" max="2" width="31.5" style="24" customWidth="1"/>
    <col min="3" max="3" width="43" style="24" customWidth="1"/>
    <col min="4" max="6" width="23.1640625" style="24" customWidth="1"/>
    <col min="7" max="7" width="40" style="24" customWidth="1"/>
    <col min="8" max="8" width="11.33203125" style="24" customWidth="1"/>
    <col min="9" max="9" width="27.1640625" style="24" customWidth="1"/>
    <col min="10" max="10" width="51.6640625" style="24" customWidth="1"/>
    <col min="11" max="11" width="13" style="24" customWidth="1"/>
    <col min="12" max="19" width="9.5" style="24"/>
    <col min="20" max="20" width="40.6640625" style="24" customWidth="1"/>
    <col min="21" max="21" width="9.5" style="24"/>
    <col min="22" max="22" width="19" style="24" customWidth="1"/>
    <col min="23" max="23" width="23.5" style="24" customWidth="1"/>
    <col min="24" max="24" width="4" style="24" customWidth="1"/>
    <col min="25" max="16384" width="9.5" style="24"/>
  </cols>
  <sheetData>
    <row r="3" spans="1:39" ht="12" thickBot="1" x14ac:dyDescent="0.25">
      <c r="F3" s="686" t="s">
        <v>200</v>
      </c>
      <c r="G3" s="686"/>
      <c r="H3" s="686"/>
    </row>
    <row r="4" spans="1:39" ht="23.25" thickBot="1" x14ac:dyDescent="0.25">
      <c r="C4" s="26" t="s">
        <v>213</v>
      </c>
      <c r="F4" s="185" t="s">
        <v>35</v>
      </c>
      <c r="G4" s="186" t="s">
        <v>209</v>
      </c>
      <c r="H4" s="187" t="s">
        <v>210</v>
      </c>
      <c r="I4" s="42" t="s">
        <v>211</v>
      </c>
    </row>
    <row r="5" spans="1:39" ht="37.5" thickTop="1" thickBot="1" x14ac:dyDescent="0.25">
      <c r="A5" s="26" t="s">
        <v>35</v>
      </c>
      <c r="C5" s="24" t="s">
        <v>190</v>
      </c>
      <c r="F5" s="183" t="s">
        <v>195</v>
      </c>
      <c r="G5" s="184" t="s">
        <v>192</v>
      </c>
      <c r="H5" s="183">
        <v>83</v>
      </c>
      <c r="I5" s="188" t="s">
        <v>288</v>
      </c>
      <c r="J5" s="64"/>
      <c r="K5" s="383">
        <v>1</v>
      </c>
      <c r="L5" s="25" t="s">
        <v>27</v>
      </c>
      <c r="M5" s="683" t="s">
        <v>29</v>
      </c>
      <c r="N5" s="684"/>
      <c r="O5" s="683" t="s">
        <v>30</v>
      </c>
      <c r="P5" s="685"/>
      <c r="T5" s="26"/>
      <c r="V5" s="26"/>
      <c r="W5" s="26"/>
      <c r="Z5" s="26" t="s">
        <v>20</v>
      </c>
      <c r="AM5" s="26" t="s">
        <v>33</v>
      </c>
    </row>
    <row r="6" spans="1:39" ht="36.75" thickBot="1" x14ac:dyDescent="0.25">
      <c r="A6" s="24" t="s">
        <v>163</v>
      </c>
      <c r="B6" s="88"/>
      <c r="C6" s="24" t="s">
        <v>191</v>
      </c>
      <c r="D6" s="88"/>
      <c r="E6" s="88"/>
      <c r="F6" s="177" t="s">
        <v>195</v>
      </c>
      <c r="G6" s="178" t="s">
        <v>193</v>
      </c>
      <c r="H6" s="177">
        <v>47</v>
      </c>
      <c r="I6" s="189" t="s">
        <v>289</v>
      </c>
      <c r="J6" s="103"/>
      <c r="K6" s="383">
        <v>2</v>
      </c>
      <c r="L6" s="27" t="s">
        <v>28</v>
      </c>
      <c r="M6" s="28" t="s">
        <v>23</v>
      </c>
      <c r="N6" s="28" t="s">
        <v>24</v>
      </c>
      <c r="O6" s="28" t="s">
        <v>23</v>
      </c>
      <c r="P6" s="28" t="s">
        <v>25</v>
      </c>
      <c r="W6" s="46"/>
      <c r="Z6" s="29" t="s">
        <v>21</v>
      </c>
      <c r="AM6" s="24" t="s">
        <v>17</v>
      </c>
    </row>
    <row r="7" spans="1:39" ht="13.5" thickTop="1" thickBot="1" x14ac:dyDescent="0.25">
      <c r="A7" s="24" t="s">
        <v>164</v>
      </c>
      <c r="B7" s="88"/>
      <c r="C7" s="88"/>
      <c r="D7" s="88"/>
      <c r="E7" s="88"/>
      <c r="F7" s="177" t="s">
        <v>195</v>
      </c>
      <c r="G7" s="178" t="s">
        <v>194</v>
      </c>
      <c r="H7" s="177">
        <v>30</v>
      </c>
      <c r="I7" s="189" t="s">
        <v>290</v>
      </c>
      <c r="J7" s="103"/>
      <c r="L7" s="30">
        <v>0.4</v>
      </c>
      <c r="M7" s="31">
        <v>0.5</v>
      </c>
      <c r="N7" s="32">
        <v>0.5</v>
      </c>
      <c r="O7" s="33">
        <v>0.1</v>
      </c>
      <c r="P7" s="34">
        <v>1</v>
      </c>
      <c r="W7" s="46"/>
      <c r="Z7" s="29" t="s">
        <v>22</v>
      </c>
    </row>
    <row r="8" spans="1:39" ht="37.5" thickTop="1" thickBot="1" x14ac:dyDescent="0.25">
      <c r="A8" s="24" t="s">
        <v>165</v>
      </c>
      <c r="C8" s="223" t="s">
        <v>220</v>
      </c>
      <c r="D8" s="223"/>
      <c r="F8" s="179" t="s">
        <v>196</v>
      </c>
      <c r="G8" s="180" t="s">
        <v>197</v>
      </c>
      <c r="H8" s="180">
        <v>81</v>
      </c>
      <c r="I8" s="190" t="s">
        <v>291</v>
      </c>
      <c r="J8" s="104"/>
      <c r="L8" s="35" t="s">
        <v>23</v>
      </c>
      <c r="M8" s="35" t="s">
        <v>26</v>
      </c>
      <c r="N8" s="35" t="s">
        <v>23</v>
      </c>
      <c r="O8" s="35" t="s">
        <v>25</v>
      </c>
      <c r="P8" s="35"/>
      <c r="Q8" s="28" t="s">
        <v>25</v>
      </c>
      <c r="V8"/>
      <c r="W8"/>
      <c r="X8"/>
      <c r="Y8"/>
    </row>
    <row r="9" spans="1:39" ht="25.5" customHeight="1" thickTop="1" thickBot="1" x14ac:dyDescent="0.25">
      <c r="A9" s="24" t="s">
        <v>160</v>
      </c>
      <c r="C9" s="222" t="s">
        <v>218</v>
      </c>
      <c r="D9" s="221"/>
      <c r="E9" s="221"/>
      <c r="F9" s="179" t="s">
        <v>196</v>
      </c>
      <c r="G9" s="180" t="s">
        <v>198</v>
      </c>
      <c r="H9" s="180">
        <v>53</v>
      </c>
      <c r="I9" s="190" t="s">
        <v>292</v>
      </c>
      <c r="J9" s="73"/>
      <c r="L9" s="36">
        <v>0.4</v>
      </c>
      <c r="M9" s="37">
        <v>0.4</v>
      </c>
      <c r="N9" s="38">
        <v>0.5</v>
      </c>
      <c r="O9" s="37">
        <v>0.9</v>
      </c>
      <c r="P9" s="39">
        <v>0.1</v>
      </c>
      <c r="Q9" s="34">
        <v>1</v>
      </c>
      <c r="V9"/>
      <c r="W9"/>
      <c r="X9"/>
      <c r="Y9"/>
    </row>
    <row r="10" spans="1:39" ht="25.5" customHeight="1" thickTop="1" x14ac:dyDescent="0.2">
      <c r="C10" s="222" t="s">
        <v>219</v>
      </c>
      <c r="D10" s="221"/>
      <c r="E10" s="221"/>
      <c r="F10" s="179" t="s">
        <v>196</v>
      </c>
      <c r="G10" s="180" t="s">
        <v>199</v>
      </c>
      <c r="H10" s="179">
        <v>34</v>
      </c>
      <c r="I10" s="188" t="s">
        <v>293</v>
      </c>
      <c r="V10"/>
      <c r="W10"/>
      <c r="X10"/>
      <c r="Y10"/>
    </row>
    <row r="11" spans="1:39" ht="22.5" x14ac:dyDescent="0.2">
      <c r="A11" s="26" t="s">
        <v>221</v>
      </c>
      <c r="F11" s="181" t="s">
        <v>201</v>
      </c>
      <c r="G11" s="182" t="s">
        <v>202</v>
      </c>
      <c r="H11" s="181">
        <v>61</v>
      </c>
      <c r="I11" s="188" t="s">
        <v>310</v>
      </c>
      <c r="V11"/>
      <c r="W11"/>
      <c r="X11"/>
      <c r="Y11"/>
    </row>
    <row r="12" spans="1:39" x14ac:dyDescent="0.2">
      <c r="A12" s="73">
        <v>250000</v>
      </c>
      <c r="F12" s="181" t="s">
        <v>201</v>
      </c>
      <c r="G12" s="182" t="s">
        <v>203</v>
      </c>
      <c r="H12" s="181">
        <v>36</v>
      </c>
      <c r="I12" s="188" t="s">
        <v>311</v>
      </c>
      <c r="L12" s="52">
        <v>0.7</v>
      </c>
      <c r="O12" s="52">
        <v>0.3</v>
      </c>
      <c r="V12"/>
      <c r="W12"/>
      <c r="X12"/>
      <c r="Y12"/>
    </row>
    <row r="13" spans="1:39" ht="33.75" x14ac:dyDescent="0.2">
      <c r="C13" s="223" t="s">
        <v>244</v>
      </c>
      <c r="F13" s="181" t="s">
        <v>201</v>
      </c>
      <c r="G13" s="182" t="s">
        <v>204</v>
      </c>
      <c r="H13" s="181">
        <v>32</v>
      </c>
      <c r="I13" s="188" t="s">
        <v>312</v>
      </c>
      <c r="V13"/>
      <c r="W13"/>
      <c r="X13"/>
      <c r="Y13"/>
    </row>
    <row r="14" spans="1:39" x14ac:dyDescent="0.2">
      <c r="A14" s="26" t="s">
        <v>222</v>
      </c>
      <c r="C14" s="312">
        <v>0</v>
      </c>
      <c r="F14" s="29"/>
      <c r="G14" s="29"/>
      <c r="H14" s="163"/>
      <c r="V14"/>
      <c r="W14"/>
      <c r="X14"/>
      <c r="Y14"/>
    </row>
    <row r="15" spans="1:39" ht="12.75" thickBot="1" x14ac:dyDescent="0.25">
      <c r="A15" s="73">
        <v>3500000</v>
      </c>
      <c r="C15" s="312">
        <v>0.06</v>
      </c>
      <c r="F15" s="29"/>
      <c r="G15" s="29"/>
      <c r="H15" s="163"/>
      <c r="L15" s="30">
        <v>0.4</v>
      </c>
      <c r="M15" s="31">
        <v>0.5</v>
      </c>
      <c r="N15" s="32">
        <v>0.5</v>
      </c>
      <c r="O15" s="33">
        <v>0.1</v>
      </c>
      <c r="P15" s="34">
        <v>1</v>
      </c>
      <c r="V15"/>
      <c r="W15"/>
      <c r="X15"/>
      <c r="Y15"/>
      <c r="AH15" s="40"/>
      <c r="AI15" s="41"/>
    </row>
    <row r="16" spans="1:39" ht="12" thickTop="1" x14ac:dyDescent="0.2">
      <c r="A16" s="42"/>
      <c r="C16" s="312">
        <v>7.0000000000000007E-2</v>
      </c>
      <c r="F16" s="29"/>
      <c r="G16" s="29"/>
      <c r="H16" s="29"/>
      <c r="V16"/>
      <c r="W16"/>
      <c r="X16"/>
      <c r="Y16"/>
      <c r="AH16" s="40"/>
      <c r="AI16" s="41"/>
    </row>
    <row r="17" spans="1:34" x14ac:dyDescent="0.2">
      <c r="A17" s="26" t="s">
        <v>248</v>
      </c>
      <c r="C17" s="312">
        <v>0.08</v>
      </c>
      <c r="F17" s="29"/>
      <c r="G17" s="29"/>
      <c r="H17" s="29"/>
      <c r="V17"/>
      <c r="W17"/>
      <c r="X17"/>
      <c r="Y17"/>
      <c r="AH17" s="41"/>
    </row>
    <row r="18" spans="1:34" x14ac:dyDescent="0.2">
      <c r="A18" s="73">
        <v>300000</v>
      </c>
      <c r="C18" s="312">
        <v>0.09</v>
      </c>
      <c r="F18" s="29"/>
      <c r="G18" s="29"/>
      <c r="H18" s="29"/>
      <c r="V18"/>
      <c r="W18"/>
      <c r="X18"/>
      <c r="Y18"/>
    </row>
    <row r="19" spans="1:34" x14ac:dyDescent="0.2">
      <c r="C19" s="312">
        <v>0.1</v>
      </c>
      <c r="F19" s="29"/>
      <c r="G19" s="29"/>
      <c r="H19" s="29"/>
      <c r="V19"/>
      <c r="W19"/>
      <c r="X19"/>
      <c r="Y19"/>
    </row>
    <row r="20" spans="1:34" x14ac:dyDescent="0.2">
      <c r="B20" s="24" t="s">
        <v>37</v>
      </c>
      <c r="C20" s="312"/>
      <c r="F20" s="29"/>
      <c r="G20" s="29"/>
      <c r="H20" s="29"/>
      <c r="V20"/>
      <c r="W20"/>
      <c r="X20"/>
      <c r="Y20"/>
    </row>
    <row r="21" spans="1:34" x14ac:dyDescent="0.2">
      <c r="C21" s="312"/>
      <c r="F21" s="29"/>
      <c r="G21" s="29"/>
      <c r="H21" s="29"/>
      <c r="V21"/>
      <c r="W21"/>
      <c r="X21"/>
      <c r="Y21"/>
    </row>
    <row r="22" spans="1:34" x14ac:dyDescent="0.2">
      <c r="V22"/>
      <c r="W22"/>
      <c r="X22"/>
      <c r="Y22"/>
    </row>
    <row r="23" spans="1:34" x14ac:dyDescent="0.2">
      <c r="B23" s="24" t="s">
        <v>38</v>
      </c>
      <c r="V23"/>
      <c r="W23"/>
      <c r="X23"/>
      <c r="Y23"/>
    </row>
    <row r="24" spans="1:34" x14ac:dyDescent="0.2">
      <c r="B24" s="24" t="s">
        <v>39</v>
      </c>
      <c r="V24"/>
      <c r="W24"/>
      <c r="X24"/>
      <c r="Y24"/>
    </row>
    <row r="25" spans="1:34" x14ac:dyDescent="0.2">
      <c r="V25"/>
      <c r="W25"/>
      <c r="X25"/>
      <c r="Y25"/>
    </row>
    <row r="26" spans="1:34" x14ac:dyDescent="0.2">
      <c r="V26"/>
      <c r="W26"/>
      <c r="X26"/>
      <c r="Y26"/>
    </row>
    <row r="27" spans="1:34" x14ac:dyDescent="0.2">
      <c r="E27" s="26" t="s">
        <v>160</v>
      </c>
      <c r="V27"/>
      <c r="W27"/>
      <c r="X27"/>
      <c r="Y27"/>
    </row>
    <row r="28" spans="1:34" x14ac:dyDescent="0.2">
      <c r="B28" s="24" t="s">
        <v>67</v>
      </c>
      <c r="E28" s="24" t="s">
        <v>307</v>
      </c>
      <c r="V28"/>
      <c r="W28"/>
      <c r="X28"/>
      <c r="Y28"/>
    </row>
    <row r="29" spans="1:34" x14ac:dyDescent="0.2">
      <c r="B29" s="24" t="s">
        <v>68</v>
      </c>
      <c r="E29" s="24" t="s">
        <v>308</v>
      </c>
      <c r="V29"/>
      <c r="W29"/>
      <c r="X29"/>
      <c r="Y29"/>
    </row>
    <row r="30" spans="1:34" x14ac:dyDescent="0.2">
      <c r="E30" s="24" t="s">
        <v>309</v>
      </c>
      <c r="V30"/>
      <c r="W30"/>
      <c r="X30"/>
      <c r="Y30"/>
    </row>
    <row r="31" spans="1:34" x14ac:dyDescent="0.2">
      <c r="V31"/>
      <c r="W31"/>
      <c r="X31"/>
      <c r="Y31"/>
    </row>
    <row r="32" spans="1:34" x14ac:dyDescent="0.2">
      <c r="V32"/>
      <c r="W32"/>
      <c r="X32"/>
      <c r="Y32"/>
    </row>
    <row r="33" spans="1:25" x14ac:dyDescent="0.2">
      <c r="V33"/>
      <c r="W33"/>
      <c r="X33"/>
      <c r="Y33"/>
    </row>
    <row r="34" spans="1:25" x14ac:dyDescent="0.2">
      <c r="V34"/>
      <c r="W34"/>
      <c r="X34"/>
      <c r="Y34"/>
    </row>
    <row r="35" spans="1:25" x14ac:dyDescent="0.2">
      <c r="V35"/>
      <c r="W35"/>
      <c r="X35"/>
      <c r="Y35"/>
    </row>
    <row r="36" spans="1:25" x14ac:dyDescent="0.2">
      <c r="V36"/>
      <c r="W36"/>
      <c r="X36"/>
      <c r="Y36"/>
    </row>
    <row r="37" spans="1:25" x14ac:dyDescent="0.2">
      <c r="V37"/>
      <c r="W37"/>
      <c r="X37"/>
      <c r="Y37"/>
    </row>
    <row r="38" spans="1:25" x14ac:dyDescent="0.2">
      <c r="V38"/>
      <c r="W38"/>
      <c r="X38"/>
      <c r="Y38"/>
    </row>
    <row r="39" spans="1:25" x14ac:dyDescent="0.2">
      <c r="V39"/>
      <c r="W39"/>
      <c r="X39"/>
      <c r="Y39"/>
    </row>
    <row r="40" spans="1:25" x14ac:dyDescent="0.2">
      <c r="A40" s="24" t="s">
        <v>120</v>
      </c>
      <c r="V40"/>
      <c r="W40"/>
      <c r="X40"/>
      <c r="Y40"/>
    </row>
    <row r="41" spans="1:25" x14ac:dyDescent="0.2">
      <c r="A41" s="24" t="s">
        <v>121</v>
      </c>
      <c r="V41"/>
      <c r="W41"/>
      <c r="X41"/>
      <c r="Y41"/>
    </row>
    <row r="42" spans="1:25" x14ac:dyDescent="0.2">
      <c r="A42" s="24">
        <v>1</v>
      </c>
      <c r="V42"/>
      <c r="W42"/>
      <c r="X42"/>
      <c r="Y42"/>
    </row>
    <row r="43" spans="1:25" x14ac:dyDescent="0.2">
      <c r="A43" s="24">
        <v>2</v>
      </c>
      <c r="V43"/>
      <c r="W43"/>
      <c r="X43"/>
      <c r="Y43"/>
    </row>
    <row r="44" spans="1:25" x14ac:dyDescent="0.2">
      <c r="A44" s="24">
        <v>3</v>
      </c>
      <c r="V44"/>
      <c r="W44"/>
      <c r="X44"/>
      <c r="Y44"/>
    </row>
    <row r="45" spans="1:25" x14ac:dyDescent="0.2">
      <c r="V45"/>
      <c r="W45"/>
      <c r="X45"/>
      <c r="Y45"/>
    </row>
    <row r="46" spans="1:25" x14ac:dyDescent="0.2">
      <c r="V46"/>
      <c r="W46"/>
      <c r="X46"/>
      <c r="Y46"/>
    </row>
    <row r="47" spans="1:25" x14ac:dyDescent="0.2">
      <c r="V47"/>
      <c r="W47"/>
      <c r="X47"/>
      <c r="Y47"/>
    </row>
    <row r="48" spans="1:25" x14ac:dyDescent="0.2">
      <c r="V48"/>
      <c r="W48"/>
      <c r="X48"/>
      <c r="Y48"/>
    </row>
    <row r="49" spans="3:25" x14ac:dyDescent="0.2">
      <c r="V49"/>
      <c r="W49"/>
      <c r="X49"/>
      <c r="Y49"/>
    </row>
    <row r="50" spans="3:25" x14ac:dyDescent="0.2">
      <c r="V50"/>
      <c r="W50"/>
      <c r="X50"/>
      <c r="Y50"/>
    </row>
    <row r="51" spans="3:25" x14ac:dyDescent="0.2">
      <c r="V51"/>
      <c r="W51"/>
      <c r="X51"/>
      <c r="Y51"/>
    </row>
    <row r="52" spans="3:25" x14ac:dyDescent="0.2">
      <c r="V52"/>
      <c r="W52"/>
      <c r="X52"/>
      <c r="Y52"/>
    </row>
    <row r="53" spans="3:25" x14ac:dyDescent="0.2">
      <c r="V53"/>
      <c r="W53"/>
      <c r="X53"/>
      <c r="Y53"/>
    </row>
    <row r="54" spans="3:25" x14ac:dyDescent="0.2">
      <c r="C54" s="366"/>
      <c r="V54"/>
      <c r="W54"/>
      <c r="X54"/>
      <c r="Y54"/>
    </row>
    <row r="55" spans="3:25" x14ac:dyDescent="0.2">
      <c r="V55"/>
      <c r="W55"/>
      <c r="X55"/>
      <c r="Y55"/>
    </row>
    <row r="56" spans="3:25" x14ac:dyDescent="0.2">
      <c r="V56"/>
      <c r="W56"/>
      <c r="X56"/>
      <c r="Y56"/>
    </row>
    <row r="57" spans="3:25" x14ac:dyDescent="0.2">
      <c r="V57"/>
      <c r="W57"/>
      <c r="X57"/>
      <c r="Y57"/>
    </row>
    <row r="58" spans="3:25" x14ac:dyDescent="0.2">
      <c r="V58"/>
      <c r="W58"/>
      <c r="X58"/>
      <c r="Y58"/>
    </row>
    <row r="59" spans="3:25" x14ac:dyDescent="0.2">
      <c r="V59"/>
      <c r="W59"/>
      <c r="X59"/>
      <c r="Y59"/>
    </row>
    <row r="60" spans="3:25" x14ac:dyDescent="0.2">
      <c r="V60"/>
      <c r="W60"/>
      <c r="X60"/>
      <c r="Y60"/>
    </row>
    <row r="61" spans="3:25" x14ac:dyDescent="0.2">
      <c r="V61"/>
      <c r="W61"/>
      <c r="X61"/>
      <c r="Y61"/>
    </row>
    <row r="62" spans="3:25" x14ac:dyDescent="0.2">
      <c r="V62"/>
      <c r="W62"/>
      <c r="X62"/>
      <c r="Y62"/>
    </row>
    <row r="63" spans="3:25" x14ac:dyDescent="0.2">
      <c r="V63"/>
      <c r="W63"/>
      <c r="X63"/>
      <c r="Y63"/>
    </row>
    <row r="64" spans="3:25" x14ac:dyDescent="0.2">
      <c r="V64"/>
      <c r="W64"/>
      <c r="X64"/>
      <c r="Y64"/>
    </row>
    <row r="65" spans="22:25" x14ac:dyDescent="0.2">
      <c r="V65"/>
      <c r="W65"/>
      <c r="X65"/>
      <c r="Y65"/>
    </row>
    <row r="66" spans="22:25" x14ac:dyDescent="0.2">
      <c r="V66"/>
      <c r="W66"/>
      <c r="X66"/>
      <c r="Y66"/>
    </row>
    <row r="67" spans="22:25" x14ac:dyDescent="0.2">
      <c r="V67"/>
      <c r="W67"/>
      <c r="X67"/>
      <c r="Y67"/>
    </row>
    <row r="68" spans="22:25" x14ac:dyDescent="0.2">
      <c r="V68"/>
      <c r="W68"/>
      <c r="X68"/>
      <c r="Y68"/>
    </row>
    <row r="69" spans="22:25" x14ac:dyDescent="0.2">
      <c r="V69"/>
      <c r="W69"/>
      <c r="X69"/>
      <c r="Y69"/>
    </row>
    <row r="70" spans="22:25" x14ac:dyDescent="0.2">
      <c r="V70"/>
      <c r="W70"/>
      <c r="X70"/>
      <c r="Y70"/>
    </row>
    <row r="71" spans="22:25" x14ac:dyDescent="0.2">
      <c r="V71"/>
      <c r="W71"/>
      <c r="X71"/>
      <c r="Y71"/>
    </row>
    <row r="72" spans="22:25" x14ac:dyDescent="0.2">
      <c r="V72"/>
      <c r="W72"/>
      <c r="X72"/>
      <c r="Y72"/>
    </row>
    <row r="73" spans="22:25" x14ac:dyDescent="0.2">
      <c r="V73"/>
      <c r="W73"/>
      <c r="X73"/>
      <c r="Y73"/>
    </row>
    <row r="74" spans="22:25" x14ac:dyDescent="0.2">
      <c r="V74"/>
      <c r="W74"/>
      <c r="X74"/>
      <c r="Y74"/>
    </row>
    <row r="75" spans="22:25" x14ac:dyDescent="0.2">
      <c r="V75"/>
      <c r="W75"/>
      <c r="X75"/>
      <c r="Y75"/>
    </row>
    <row r="76" spans="22:25" x14ac:dyDescent="0.2">
      <c r="V76"/>
      <c r="W76"/>
      <c r="X76"/>
      <c r="Y76"/>
    </row>
    <row r="77" spans="22:25" x14ac:dyDescent="0.2">
      <c r="V77"/>
      <c r="W77"/>
      <c r="X77"/>
      <c r="Y77"/>
    </row>
    <row r="78" spans="22:25" x14ac:dyDescent="0.2">
      <c r="V78"/>
      <c r="W78"/>
      <c r="X78"/>
      <c r="Y78"/>
    </row>
    <row r="79" spans="22:25" x14ac:dyDescent="0.2">
      <c r="V79"/>
      <c r="W79"/>
      <c r="X79"/>
      <c r="Y79"/>
    </row>
    <row r="80" spans="22:25" x14ac:dyDescent="0.2">
      <c r="V80"/>
      <c r="W80"/>
      <c r="X80"/>
      <c r="Y80"/>
    </row>
    <row r="81" spans="22:25" x14ac:dyDescent="0.2">
      <c r="V81"/>
      <c r="W81"/>
      <c r="X81"/>
      <c r="Y81"/>
    </row>
    <row r="82" spans="22:25" x14ac:dyDescent="0.2">
      <c r="V82"/>
      <c r="W82"/>
      <c r="X82"/>
      <c r="Y82"/>
    </row>
    <row r="83" spans="22:25" x14ac:dyDescent="0.2">
      <c r="V83"/>
      <c r="W83"/>
      <c r="X83"/>
      <c r="Y83"/>
    </row>
    <row r="84" spans="22:25" x14ac:dyDescent="0.2">
      <c r="V84"/>
      <c r="W84"/>
      <c r="X84"/>
      <c r="Y84"/>
    </row>
    <row r="85" spans="22:25" x14ac:dyDescent="0.2">
      <c r="V85"/>
      <c r="W85"/>
      <c r="X85"/>
      <c r="Y85"/>
    </row>
    <row r="86" spans="22:25" x14ac:dyDescent="0.2">
      <c r="V86"/>
      <c r="W86"/>
      <c r="X86"/>
      <c r="Y86"/>
    </row>
    <row r="87" spans="22:25" x14ac:dyDescent="0.2">
      <c r="V87"/>
      <c r="W87"/>
      <c r="X87"/>
      <c r="Y87"/>
    </row>
    <row r="88" spans="22:25" x14ac:dyDescent="0.2">
      <c r="V88"/>
      <c r="W88"/>
      <c r="X88"/>
      <c r="Y88"/>
    </row>
    <row r="89" spans="22:25" x14ac:dyDescent="0.2">
      <c r="V89"/>
      <c r="W89"/>
      <c r="X89"/>
      <c r="Y89"/>
    </row>
    <row r="90" spans="22:25" x14ac:dyDescent="0.2">
      <c r="V90"/>
      <c r="W90"/>
      <c r="X90"/>
      <c r="Y90"/>
    </row>
    <row r="91" spans="22:25" x14ac:dyDescent="0.2">
      <c r="V91"/>
      <c r="W91"/>
      <c r="X91"/>
      <c r="Y91"/>
    </row>
    <row r="92" spans="22:25" x14ac:dyDescent="0.2">
      <c r="V92"/>
      <c r="W92"/>
      <c r="X92"/>
      <c r="Y92"/>
    </row>
    <row r="93" spans="22:25" x14ac:dyDescent="0.2">
      <c r="V93"/>
      <c r="W93"/>
      <c r="X93"/>
      <c r="Y93"/>
    </row>
    <row r="94" spans="22:25" x14ac:dyDescent="0.2">
      <c r="V94"/>
      <c r="W94"/>
      <c r="X94"/>
      <c r="Y94"/>
    </row>
    <row r="95" spans="22:25" x14ac:dyDescent="0.2">
      <c r="V95"/>
      <c r="W95"/>
      <c r="X95"/>
      <c r="Y95"/>
    </row>
    <row r="96" spans="22:25" x14ac:dyDescent="0.2">
      <c r="V96"/>
      <c r="W96"/>
      <c r="X96"/>
      <c r="Y96"/>
    </row>
    <row r="97" spans="22:25" x14ac:dyDescent="0.2">
      <c r="V97"/>
      <c r="W97"/>
      <c r="X97"/>
      <c r="Y97"/>
    </row>
    <row r="98" spans="22:25" x14ac:dyDescent="0.2">
      <c r="V98"/>
      <c r="W98"/>
      <c r="X98"/>
      <c r="Y98"/>
    </row>
    <row r="99" spans="22:25" x14ac:dyDescent="0.2">
      <c r="V99"/>
      <c r="W99"/>
      <c r="X99"/>
      <c r="Y99"/>
    </row>
    <row r="100" spans="22:25" x14ac:dyDescent="0.2">
      <c r="V100"/>
      <c r="W100"/>
      <c r="X100"/>
      <c r="Y100"/>
    </row>
    <row r="101" spans="22:25" x14ac:dyDescent="0.2">
      <c r="V101"/>
      <c r="W101"/>
      <c r="X101"/>
      <c r="Y101"/>
    </row>
    <row r="102" spans="22:25" x14ac:dyDescent="0.2">
      <c r="V102"/>
      <c r="W102"/>
      <c r="X102"/>
      <c r="Y102"/>
    </row>
    <row r="103" spans="22:25" x14ac:dyDescent="0.2">
      <c r="V103"/>
      <c r="W103"/>
      <c r="X103"/>
      <c r="Y103"/>
    </row>
    <row r="104" spans="22:25" x14ac:dyDescent="0.2">
      <c r="V104"/>
      <c r="W104"/>
      <c r="X104"/>
      <c r="Y104"/>
    </row>
    <row r="105" spans="22:25" x14ac:dyDescent="0.2">
      <c r="V105"/>
      <c r="W105"/>
      <c r="X105"/>
      <c r="Y105"/>
    </row>
    <row r="106" spans="22:25" x14ac:dyDescent="0.2">
      <c r="V106"/>
      <c r="W106"/>
      <c r="X106"/>
      <c r="Y106"/>
    </row>
    <row r="107" spans="22:25" x14ac:dyDescent="0.2">
      <c r="V107"/>
      <c r="W107"/>
      <c r="X107"/>
      <c r="Y107"/>
    </row>
    <row r="108" spans="22:25" x14ac:dyDescent="0.2">
      <c r="V108"/>
      <c r="W108"/>
      <c r="X108"/>
      <c r="Y108"/>
    </row>
    <row r="109" spans="22:25" x14ac:dyDescent="0.2">
      <c r="V109"/>
      <c r="W109"/>
      <c r="X109"/>
      <c r="Y109"/>
    </row>
    <row r="110" spans="22:25" x14ac:dyDescent="0.2">
      <c r="V110"/>
      <c r="W110"/>
      <c r="X110"/>
      <c r="Y110"/>
    </row>
    <row r="111" spans="22:25" x14ac:dyDescent="0.2">
      <c r="V111"/>
      <c r="W111"/>
      <c r="X111"/>
      <c r="Y111"/>
    </row>
    <row r="112" spans="22:25" x14ac:dyDescent="0.2">
      <c r="V112"/>
      <c r="W112"/>
      <c r="X112"/>
      <c r="Y112"/>
    </row>
    <row r="113" spans="22:25" x14ac:dyDescent="0.2">
      <c r="V113"/>
      <c r="W113"/>
      <c r="X113"/>
      <c r="Y113"/>
    </row>
    <row r="114" spans="22:25" x14ac:dyDescent="0.2">
      <c r="V114"/>
      <c r="W114"/>
      <c r="X114"/>
      <c r="Y114"/>
    </row>
    <row r="115" spans="22:25" x14ac:dyDescent="0.2">
      <c r="V115"/>
      <c r="W115"/>
      <c r="X115"/>
      <c r="Y115"/>
    </row>
    <row r="116" spans="22:25" x14ac:dyDescent="0.2">
      <c r="V116"/>
      <c r="W116"/>
      <c r="X116"/>
      <c r="Y116"/>
    </row>
    <row r="117" spans="22:25" x14ac:dyDescent="0.2">
      <c r="V117"/>
      <c r="W117"/>
      <c r="X117"/>
      <c r="Y117"/>
    </row>
    <row r="118" spans="22:25" x14ac:dyDescent="0.2">
      <c r="V118"/>
      <c r="W118"/>
      <c r="X118"/>
      <c r="Y118"/>
    </row>
    <row r="119" spans="22:25" x14ac:dyDescent="0.2">
      <c r="V119"/>
      <c r="W119"/>
      <c r="X119"/>
      <c r="Y119"/>
    </row>
    <row r="120" spans="22:25" x14ac:dyDescent="0.2">
      <c r="V120"/>
      <c r="W120"/>
      <c r="X120"/>
      <c r="Y120"/>
    </row>
    <row r="121" spans="22:25" x14ac:dyDescent="0.2">
      <c r="V121"/>
      <c r="W121"/>
      <c r="X121"/>
      <c r="Y121"/>
    </row>
    <row r="122" spans="22:25" x14ac:dyDescent="0.2">
      <c r="V122"/>
      <c r="W122"/>
      <c r="X122"/>
      <c r="Y122"/>
    </row>
    <row r="123" spans="22:25" x14ac:dyDescent="0.2">
      <c r="V123"/>
      <c r="W123"/>
      <c r="X123"/>
      <c r="Y123"/>
    </row>
    <row r="124" spans="22:25" x14ac:dyDescent="0.2">
      <c r="V124"/>
      <c r="W124"/>
      <c r="X124"/>
      <c r="Y124"/>
    </row>
    <row r="125" spans="22:25" x14ac:dyDescent="0.2">
      <c r="V125"/>
      <c r="W125"/>
      <c r="X125"/>
      <c r="Y125"/>
    </row>
    <row r="126" spans="22:25" x14ac:dyDescent="0.2">
      <c r="V126"/>
      <c r="W126"/>
      <c r="X126"/>
      <c r="Y126"/>
    </row>
    <row r="127" spans="22:25" x14ac:dyDescent="0.2">
      <c r="V127"/>
      <c r="W127"/>
      <c r="X127"/>
      <c r="Y127"/>
    </row>
    <row r="128" spans="22:25" x14ac:dyDescent="0.2">
      <c r="V128"/>
      <c r="W128"/>
      <c r="X128"/>
      <c r="Y128"/>
    </row>
    <row r="129" spans="22:25" x14ac:dyDescent="0.2">
      <c r="V129"/>
      <c r="W129"/>
      <c r="X129"/>
      <c r="Y129"/>
    </row>
    <row r="130" spans="22:25" x14ac:dyDescent="0.2">
      <c r="V130"/>
      <c r="W130"/>
      <c r="X130"/>
      <c r="Y130"/>
    </row>
    <row r="131" spans="22:25" x14ac:dyDescent="0.2">
      <c r="V131"/>
      <c r="W131"/>
      <c r="X131"/>
      <c r="Y131"/>
    </row>
    <row r="132" spans="22:25" x14ac:dyDescent="0.2">
      <c r="V132"/>
      <c r="W132"/>
      <c r="X132"/>
      <c r="Y132"/>
    </row>
    <row r="133" spans="22:25" x14ac:dyDescent="0.2">
      <c r="V133"/>
      <c r="W133"/>
      <c r="X133"/>
      <c r="Y133"/>
    </row>
    <row r="134" spans="22:25" x14ac:dyDescent="0.2">
      <c r="V134"/>
      <c r="W134"/>
      <c r="X134"/>
      <c r="Y134"/>
    </row>
    <row r="135" spans="22:25" x14ac:dyDescent="0.2">
      <c r="V135"/>
      <c r="W135"/>
      <c r="X135"/>
      <c r="Y135"/>
    </row>
    <row r="136" spans="22:25" x14ac:dyDescent="0.2">
      <c r="V136"/>
      <c r="W136"/>
      <c r="X136"/>
      <c r="Y136"/>
    </row>
    <row r="137" spans="22:25" x14ac:dyDescent="0.2">
      <c r="V137"/>
      <c r="W137"/>
      <c r="X137"/>
      <c r="Y137"/>
    </row>
    <row r="138" spans="22:25" x14ac:dyDescent="0.2">
      <c r="V138"/>
      <c r="W138"/>
      <c r="X138"/>
      <c r="Y138"/>
    </row>
    <row r="139" spans="22:25" x14ac:dyDescent="0.2">
      <c r="V139"/>
      <c r="W139"/>
      <c r="X139"/>
      <c r="Y139"/>
    </row>
    <row r="140" spans="22:25" x14ac:dyDescent="0.2">
      <c r="V140"/>
      <c r="W140"/>
      <c r="X140"/>
      <c r="Y140"/>
    </row>
    <row r="141" spans="22:25" x14ac:dyDescent="0.2">
      <c r="V141"/>
      <c r="W141"/>
      <c r="X141"/>
      <c r="Y141"/>
    </row>
    <row r="142" spans="22:25" x14ac:dyDescent="0.2">
      <c r="V142"/>
      <c r="W142"/>
      <c r="X142"/>
      <c r="Y142"/>
    </row>
    <row r="143" spans="22:25" x14ac:dyDescent="0.2">
      <c r="V143"/>
      <c r="W143"/>
      <c r="X143"/>
      <c r="Y143"/>
    </row>
    <row r="144" spans="22:25" x14ac:dyDescent="0.2">
      <c r="V144"/>
      <c r="W144"/>
      <c r="X144"/>
      <c r="Y144"/>
    </row>
    <row r="145" spans="22:25" x14ac:dyDescent="0.2">
      <c r="V145"/>
      <c r="W145"/>
      <c r="X145"/>
      <c r="Y145"/>
    </row>
    <row r="146" spans="22:25" x14ac:dyDescent="0.2">
      <c r="V146"/>
      <c r="W146"/>
      <c r="X146"/>
      <c r="Y146"/>
    </row>
    <row r="147" spans="22:25" x14ac:dyDescent="0.2">
      <c r="V147"/>
      <c r="W147"/>
      <c r="X147"/>
      <c r="Y147"/>
    </row>
    <row r="148" spans="22:25" x14ac:dyDescent="0.2">
      <c r="V148"/>
      <c r="W148"/>
      <c r="X148"/>
      <c r="Y148"/>
    </row>
    <row r="149" spans="22:25" x14ac:dyDescent="0.2">
      <c r="V149"/>
      <c r="W149"/>
      <c r="X149"/>
      <c r="Y149"/>
    </row>
    <row r="150" spans="22:25" x14ac:dyDescent="0.2">
      <c r="V150"/>
      <c r="W150"/>
      <c r="X150"/>
      <c r="Y150"/>
    </row>
    <row r="151" spans="22:25" x14ac:dyDescent="0.2">
      <c r="V151"/>
      <c r="W151"/>
      <c r="X151"/>
      <c r="Y151"/>
    </row>
    <row r="152" spans="22:25" x14ac:dyDescent="0.2">
      <c r="V152"/>
      <c r="W152"/>
      <c r="X152"/>
      <c r="Y152"/>
    </row>
    <row r="153" spans="22:25" x14ac:dyDescent="0.2">
      <c r="V153"/>
      <c r="W153"/>
      <c r="X153"/>
      <c r="Y153"/>
    </row>
    <row r="154" spans="22:25" x14ac:dyDescent="0.2">
      <c r="V154"/>
      <c r="W154"/>
      <c r="X154"/>
      <c r="Y154"/>
    </row>
    <row r="155" spans="22:25" x14ac:dyDescent="0.2">
      <c r="V155"/>
      <c r="W155"/>
      <c r="X155"/>
      <c r="Y155"/>
    </row>
    <row r="156" spans="22:25" x14ac:dyDescent="0.2">
      <c r="V156"/>
      <c r="W156"/>
      <c r="X156"/>
      <c r="Y156"/>
    </row>
    <row r="157" spans="22:25" x14ac:dyDescent="0.2">
      <c r="V157"/>
      <c r="W157"/>
      <c r="X157"/>
      <c r="Y157"/>
    </row>
    <row r="158" spans="22:25" x14ac:dyDescent="0.2">
      <c r="V158"/>
      <c r="W158"/>
      <c r="X158"/>
      <c r="Y158"/>
    </row>
    <row r="159" spans="22:25" x14ac:dyDescent="0.2">
      <c r="V159"/>
      <c r="W159"/>
      <c r="X159"/>
      <c r="Y159"/>
    </row>
    <row r="160" spans="22:25" x14ac:dyDescent="0.2">
      <c r="V160"/>
      <c r="W160"/>
      <c r="X160"/>
      <c r="Y160"/>
    </row>
    <row r="161" spans="22:25" x14ac:dyDescent="0.2">
      <c r="V161"/>
      <c r="W161"/>
      <c r="X161"/>
      <c r="Y161"/>
    </row>
    <row r="162" spans="22:25" x14ac:dyDescent="0.2">
      <c r="V162"/>
      <c r="W162"/>
      <c r="X162"/>
      <c r="Y162"/>
    </row>
    <row r="163" spans="22:25" x14ac:dyDescent="0.2">
      <c r="V163"/>
      <c r="W163"/>
      <c r="X163"/>
      <c r="Y163"/>
    </row>
    <row r="164" spans="22:25" x14ac:dyDescent="0.2">
      <c r="V164"/>
      <c r="W164"/>
      <c r="X164"/>
      <c r="Y164"/>
    </row>
    <row r="165" spans="22:25" x14ac:dyDescent="0.2">
      <c r="V165"/>
      <c r="W165"/>
      <c r="X165"/>
      <c r="Y165"/>
    </row>
    <row r="166" spans="22:25" x14ac:dyDescent="0.2">
      <c r="V166"/>
      <c r="W166"/>
      <c r="X166"/>
      <c r="Y166"/>
    </row>
    <row r="167" spans="22:25" x14ac:dyDescent="0.2">
      <c r="V167"/>
      <c r="W167"/>
      <c r="X167"/>
      <c r="Y167"/>
    </row>
    <row r="168" spans="22:25" x14ac:dyDescent="0.2">
      <c r="V168"/>
      <c r="W168"/>
      <c r="X168"/>
      <c r="Y168"/>
    </row>
    <row r="169" spans="22:25" x14ac:dyDescent="0.2">
      <c r="V169"/>
      <c r="W169"/>
      <c r="X169"/>
      <c r="Y169"/>
    </row>
    <row r="170" spans="22:25" x14ac:dyDescent="0.2">
      <c r="V170"/>
      <c r="W170"/>
      <c r="X170"/>
      <c r="Y170"/>
    </row>
    <row r="171" spans="22:25" x14ac:dyDescent="0.2">
      <c r="V171"/>
      <c r="W171"/>
      <c r="X171"/>
      <c r="Y171"/>
    </row>
    <row r="172" spans="22:25" x14ac:dyDescent="0.2">
      <c r="V172"/>
      <c r="W172"/>
      <c r="X172"/>
      <c r="Y172"/>
    </row>
    <row r="173" spans="22:25" x14ac:dyDescent="0.2">
      <c r="V173"/>
      <c r="W173"/>
      <c r="X173"/>
      <c r="Y173"/>
    </row>
    <row r="174" spans="22:25" x14ac:dyDescent="0.2">
      <c r="V174"/>
      <c r="W174"/>
      <c r="X174"/>
      <c r="Y174"/>
    </row>
    <row r="175" spans="22:25" x14ac:dyDescent="0.2">
      <c r="V175"/>
      <c r="W175"/>
      <c r="X175"/>
      <c r="Y175"/>
    </row>
    <row r="176" spans="22:25" x14ac:dyDescent="0.2">
      <c r="V176"/>
      <c r="W176"/>
      <c r="X176"/>
      <c r="Y176"/>
    </row>
    <row r="177" spans="22:25" x14ac:dyDescent="0.2">
      <c r="V177"/>
      <c r="W177"/>
      <c r="X177"/>
      <c r="Y177"/>
    </row>
    <row r="178" spans="22:25" x14ac:dyDescent="0.2">
      <c r="V178"/>
      <c r="W178"/>
      <c r="X178"/>
      <c r="Y178"/>
    </row>
    <row r="179" spans="22:25" x14ac:dyDescent="0.2">
      <c r="V179"/>
      <c r="W179"/>
      <c r="X179"/>
      <c r="Y179"/>
    </row>
    <row r="180" spans="22:25" x14ac:dyDescent="0.2">
      <c r="V180"/>
      <c r="W180"/>
      <c r="X180"/>
      <c r="Y180"/>
    </row>
    <row r="181" spans="22:25" x14ac:dyDescent="0.2">
      <c r="V181"/>
      <c r="W181"/>
      <c r="X181"/>
      <c r="Y181"/>
    </row>
    <row r="182" spans="22:25" x14ac:dyDescent="0.2">
      <c r="V182"/>
      <c r="W182"/>
      <c r="X182"/>
      <c r="Y182"/>
    </row>
    <row r="183" spans="22:25" x14ac:dyDescent="0.2">
      <c r="V183"/>
      <c r="W183"/>
      <c r="X183"/>
      <c r="Y183"/>
    </row>
    <row r="184" spans="22:25" x14ac:dyDescent="0.2">
      <c r="V184"/>
      <c r="W184"/>
      <c r="X184"/>
      <c r="Y184"/>
    </row>
    <row r="185" spans="22:25" x14ac:dyDescent="0.2">
      <c r="V185"/>
      <c r="W185"/>
      <c r="X185"/>
      <c r="Y185"/>
    </row>
    <row r="186" spans="22:25" x14ac:dyDescent="0.2">
      <c r="V186"/>
      <c r="W186"/>
      <c r="X186"/>
      <c r="Y186"/>
    </row>
    <row r="187" spans="22:25" x14ac:dyDescent="0.2">
      <c r="V187"/>
      <c r="W187"/>
      <c r="X187"/>
      <c r="Y187"/>
    </row>
    <row r="188" spans="22:25" x14ac:dyDescent="0.2">
      <c r="V188"/>
      <c r="W188"/>
      <c r="X188"/>
      <c r="Y188"/>
    </row>
    <row r="189" spans="22:25" x14ac:dyDescent="0.2">
      <c r="V189"/>
      <c r="W189"/>
      <c r="X189"/>
      <c r="Y189"/>
    </row>
    <row r="190" spans="22:25" x14ac:dyDescent="0.2">
      <c r="V190"/>
      <c r="W190"/>
      <c r="X190"/>
      <c r="Y190"/>
    </row>
    <row r="191" spans="22:25" x14ac:dyDescent="0.2">
      <c r="V191"/>
      <c r="W191"/>
      <c r="X191"/>
      <c r="Y191"/>
    </row>
    <row r="192" spans="22:25" x14ac:dyDescent="0.2">
      <c r="V192"/>
      <c r="W192"/>
      <c r="X192"/>
      <c r="Y192"/>
    </row>
    <row r="193" spans="22:25" x14ac:dyDescent="0.2">
      <c r="V193"/>
      <c r="W193"/>
      <c r="X193"/>
      <c r="Y193"/>
    </row>
    <row r="194" spans="22:25" x14ac:dyDescent="0.2">
      <c r="V194"/>
      <c r="W194"/>
      <c r="X194"/>
      <c r="Y194"/>
    </row>
    <row r="195" spans="22:25" x14ac:dyDescent="0.2">
      <c r="V195"/>
      <c r="W195"/>
      <c r="X195"/>
      <c r="Y195"/>
    </row>
    <row r="196" spans="22:25" x14ac:dyDescent="0.2">
      <c r="V196"/>
      <c r="W196"/>
      <c r="X196"/>
      <c r="Y196"/>
    </row>
    <row r="197" spans="22:25" x14ac:dyDescent="0.2">
      <c r="V197"/>
      <c r="W197"/>
      <c r="X197"/>
      <c r="Y197"/>
    </row>
    <row r="198" spans="22:25" x14ac:dyDescent="0.2">
      <c r="V198"/>
      <c r="W198"/>
      <c r="X198"/>
      <c r="Y198"/>
    </row>
    <row r="199" spans="22:25" x14ac:dyDescent="0.2">
      <c r="V199"/>
      <c r="W199"/>
      <c r="X199"/>
      <c r="Y199"/>
    </row>
    <row r="200" spans="22:25" x14ac:dyDescent="0.2">
      <c r="V200"/>
      <c r="W200"/>
      <c r="X200"/>
      <c r="Y200"/>
    </row>
    <row r="201" spans="22:25" x14ac:dyDescent="0.2">
      <c r="V201"/>
      <c r="W201"/>
      <c r="X201"/>
      <c r="Y201"/>
    </row>
    <row r="202" spans="22:25" x14ac:dyDescent="0.2">
      <c r="V202"/>
      <c r="W202"/>
      <c r="X202"/>
      <c r="Y202"/>
    </row>
    <row r="203" spans="22:25" x14ac:dyDescent="0.2">
      <c r="V203"/>
      <c r="W203"/>
      <c r="X203"/>
      <c r="Y203"/>
    </row>
    <row r="204" spans="22:25" x14ac:dyDescent="0.2">
      <c r="V204"/>
      <c r="W204"/>
      <c r="X204"/>
      <c r="Y204"/>
    </row>
    <row r="205" spans="22:25" x14ac:dyDescent="0.2">
      <c r="V205"/>
      <c r="W205"/>
      <c r="X205"/>
      <c r="Y205"/>
    </row>
    <row r="206" spans="22:25" x14ac:dyDescent="0.2">
      <c r="V206"/>
      <c r="W206"/>
      <c r="X206"/>
      <c r="Y206"/>
    </row>
    <row r="207" spans="22:25" x14ac:dyDescent="0.2">
      <c r="V207"/>
      <c r="W207"/>
      <c r="X207"/>
      <c r="Y207"/>
    </row>
    <row r="208" spans="22:25" x14ac:dyDescent="0.2">
      <c r="V208"/>
      <c r="W208"/>
      <c r="X208"/>
      <c r="Y208"/>
    </row>
    <row r="209" spans="22:25" x14ac:dyDescent="0.2">
      <c r="V209"/>
      <c r="W209"/>
      <c r="X209"/>
      <c r="Y209"/>
    </row>
    <row r="210" spans="22:25" x14ac:dyDescent="0.2">
      <c r="V210"/>
      <c r="W210"/>
      <c r="X210"/>
      <c r="Y210"/>
    </row>
    <row r="211" spans="22:25" x14ac:dyDescent="0.2">
      <c r="V211"/>
      <c r="W211"/>
      <c r="X211"/>
      <c r="Y211"/>
    </row>
    <row r="212" spans="22:25" x14ac:dyDescent="0.2">
      <c r="V212"/>
      <c r="W212"/>
      <c r="X212"/>
      <c r="Y212"/>
    </row>
    <row r="213" spans="22:25" x14ac:dyDescent="0.2">
      <c r="V213"/>
      <c r="W213"/>
      <c r="X213"/>
      <c r="Y213"/>
    </row>
    <row r="214" spans="22:25" x14ac:dyDescent="0.2">
      <c r="V214"/>
      <c r="W214"/>
      <c r="X214"/>
      <c r="Y214"/>
    </row>
    <row r="215" spans="22:25" x14ac:dyDescent="0.2">
      <c r="V215"/>
      <c r="W215"/>
      <c r="X215"/>
      <c r="Y215"/>
    </row>
    <row r="216" spans="22:25" x14ac:dyDescent="0.2">
      <c r="V216"/>
      <c r="W216"/>
      <c r="X216"/>
      <c r="Y216"/>
    </row>
    <row r="217" spans="22:25" x14ac:dyDescent="0.2">
      <c r="V217"/>
      <c r="W217"/>
      <c r="X217"/>
      <c r="Y217"/>
    </row>
    <row r="218" spans="22:25" x14ac:dyDescent="0.2">
      <c r="V218"/>
      <c r="W218"/>
      <c r="X218"/>
      <c r="Y218"/>
    </row>
    <row r="219" spans="22:25" x14ac:dyDescent="0.2">
      <c r="V219"/>
      <c r="W219"/>
      <c r="X219"/>
      <c r="Y219"/>
    </row>
    <row r="220" spans="22:25" x14ac:dyDescent="0.2">
      <c r="V220"/>
      <c r="W220"/>
      <c r="X220"/>
      <c r="Y220"/>
    </row>
    <row r="221" spans="22:25" x14ac:dyDescent="0.2">
      <c r="V221"/>
      <c r="W221"/>
      <c r="X221"/>
      <c r="Y221"/>
    </row>
    <row r="222" spans="22:25" x14ac:dyDescent="0.2">
      <c r="V222"/>
      <c r="W222"/>
      <c r="X222"/>
      <c r="Y222"/>
    </row>
    <row r="223" spans="22:25" x14ac:dyDescent="0.2">
      <c r="V223"/>
      <c r="W223"/>
      <c r="X223"/>
      <c r="Y223"/>
    </row>
    <row r="224" spans="22:25" x14ac:dyDescent="0.2">
      <c r="V224"/>
      <c r="W224"/>
      <c r="X224"/>
      <c r="Y224"/>
    </row>
    <row r="225" spans="22:25" x14ac:dyDescent="0.2">
      <c r="V225"/>
      <c r="W225"/>
      <c r="X225"/>
      <c r="Y225"/>
    </row>
    <row r="226" spans="22:25" x14ac:dyDescent="0.2">
      <c r="V226"/>
      <c r="W226"/>
      <c r="X226"/>
      <c r="Y226"/>
    </row>
    <row r="227" spans="22:25" x14ac:dyDescent="0.2">
      <c r="V227"/>
      <c r="W227"/>
      <c r="X227"/>
      <c r="Y227"/>
    </row>
    <row r="228" spans="22:25" x14ac:dyDescent="0.2">
      <c r="V228"/>
      <c r="W228"/>
      <c r="X228"/>
      <c r="Y228"/>
    </row>
    <row r="229" spans="22:25" x14ac:dyDescent="0.2">
      <c r="V229"/>
      <c r="W229"/>
      <c r="X229"/>
      <c r="Y229"/>
    </row>
    <row r="230" spans="22:25" x14ac:dyDescent="0.2">
      <c r="V230"/>
      <c r="W230"/>
      <c r="X230"/>
      <c r="Y230"/>
    </row>
    <row r="231" spans="22:25" x14ac:dyDescent="0.2">
      <c r="V231"/>
      <c r="W231"/>
      <c r="X231"/>
      <c r="Y231"/>
    </row>
    <row r="232" spans="22:25" x14ac:dyDescent="0.2">
      <c r="V232"/>
      <c r="W232"/>
      <c r="X232"/>
      <c r="Y232"/>
    </row>
    <row r="233" spans="22:25" x14ac:dyDescent="0.2">
      <c r="V233"/>
      <c r="W233"/>
      <c r="X233"/>
      <c r="Y233"/>
    </row>
    <row r="234" spans="22:25" x14ac:dyDescent="0.2">
      <c r="V234"/>
      <c r="W234"/>
      <c r="X234"/>
      <c r="Y234"/>
    </row>
    <row r="235" spans="22:25" x14ac:dyDescent="0.2">
      <c r="V235"/>
      <c r="W235"/>
      <c r="X235"/>
      <c r="Y235"/>
    </row>
    <row r="236" spans="22:25" x14ac:dyDescent="0.2">
      <c r="V236"/>
      <c r="W236"/>
      <c r="X236"/>
      <c r="Y236"/>
    </row>
    <row r="237" spans="22:25" x14ac:dyDescent="0.2">
      <c r="V237"/>
      <c r="W237"/>
      <c r="X237"/>
      <c r="Y237"/>
    </row>
    <row r="238" spans="22:25" x14ac:dyDescent="0.2">
      <c r="V238"/>
      <c r="W238"/>
      <c r="X238"/>
      <c r="Y238"/>
    </row>
    <row r="239" spans="22:25" x14ac:dyDescent="0.2">
      <c r="V239"/>
      <c r="W239"/>
      <c r="X239"/>
      <c r="Y239"/>
    </row>
    <row r="240" spans="22:25" x14ac:dyDescent="0.2">
      <c r="V240"/>
      <c r="W240"/>
      <c r="X240"/>
      <c r="Y240"/>
    </row>
    <row r="241" spans="22:25" x14ac:dyDescent="0.2">
      <c r="V241"/>
      <c r="W241"/>
      <c r="X241"/>
      <c r="Y241"/>
    </row>
    <row r="242" spans="22:25" x14ac:dyDescent="0.2">
      <c r="V242"/>
      <c r="W242"/>
      <c r="X242"/>
      <c r="Y242"/>
    </row>
    <row r="243" spans="22:25" x14ac:dyDescent="0.2">
      <c r="V243"/>
      <c r="W243"/>
      <c r="X243"/>
      <c r="Y243"/>
    </row>
    <row r="244" spans="22:25" x14ac:dyDescent="0.2">
      <c r="V244"/>
      <c r="W244"/>
      <c r="X244"/>
      <c r="Y244"/>
    </row>
    <row r="245" spans="22:25" x14ac:dyDescent="0.2">
      <c r="V245"/>
      <c r="W245"/>
      <c r="X245"/>
      <c r="Y245"/>
    </row>
    <row r="246" spans="22:25" x14ac:dyDescent="0.2">
      <c r="V246"/>
      <c r="W246"/>
      <c r="X246"/>
      <c r="Y246"/>
    </row>
    <row r="247" spans="22:25" x14ac:dyDescent="0.2">
      <c r="V247"/>
      <c r="W247"/>
      <c r="X247"/>
      <c r="Y247"/>
    </row>
    <row r="248" spans="22:25" x14ac:dyDescent="0.2">
      <c r="V248"/>
      <c r="W248"/>
      <c r="X248"/>
      <c r="Y248"/>
    </row>
    <row r="249" spans="22:25" x14ac:dyDescent="0.2">
      <c r="V249"/>
      <c r="W249"/>
      <c r="X249"/>
      <c r="Y249"/>
    </row>
    <row r="250" spans="22:25" x14ac:dyDescent="0.2">
      <c r="V250"/>
      <c r="W250"/>
      <c r="X250"/>
      <c r="Y250"/>
    </row>
    <row r="251" spans="22:25" x14ac:dyDescent="0.2">
      <c r="V251"/>
      <c r="W251"/>
      <c r="X251"/>
      <c r="Y251"/>
    </row>
    <row r="252" spans="22:25" x14ac:dyDescent="0.2">
      <c r="V252"/>
      <c r="W252"/>
      <c r="X252"/>
      <c r="Y252"/>
    </row>
    <row r="253" spans="22:25" x14ac:dyDescent="0.2">
      <c r="V253"/>
      <c r="W253"/>
      <c r="X253"/>
      <c r="Y253"/>
    </row>
    <row r="254" spans="22:25" x14ac:dyDescent="0.2">
      <c r="V254"/>
      <c r="W254"/>
      <c r="X254"/>
      <c r="Y254"/>
    </row>
    <row r="255" spans="22:25" x14ac:dyDescent="0.2">
      <c r="V255"/>
      <c r="W255"/>
      <c r="X255"/>
      <c r="Y255"/>
    </row>
    <row r="256" spans="22:25" x14ac:dyDescent="0.2">
      <c r="V256"/>
      <c r="W256"/>
      <c r="X256"/>
      <c r="Y256"/>
    </row>
    <row r="257" spans="22:25" x14ac:dyDescent="0.2">
      <c r="V257"/>
      <c r="W257"/>
      <c r="X257"/>
      <c r="Y257"/>
    </row>
    <row r="258" spans="22:25" x14ac:dyDescent="0.2">
      <c r="V258"/>
      <c r="W258"/>
      <c r="X258"/>
      <c r="Y258"/>
    </row>
    <row r="259" spans="22:25" x14ac:dyDescent="0.2">
      <c r="V259"/>
      <c r="W259"/>
      <c r="X259"/>
      <c r="Y259"/>
    </row>
    <row r="260" spans="22:25" x14ac:dyDescent="0.2">
      <c r="V260"/>
      <c r="W260"/>
      <c r="X260"/>
      <c r="Y260"/>
    </row>
    <row r="261" spans="22:25" x14ac:dyDescent="0.2">
      <c r="V261"/>
      <c r="W261"/>
      <c r="X261"/>
      <c r="Y261"/>
    </row>
    <row r="262" spans="22:25" x14ac:dyDescent="0.2">
      <c r="V262"/>
      <c r="W262"/>
      <c r="X262"/>
      <c r="Y262"/>
    </row>
    <row r="263" spans="22:25" x14ac:dyDescent="0.2">
      <c r="V263"/>
      <c r="W263"/>
      <c r="X263"/>
      <c r="Y263"/>
    </row>
    <row r="264" spans="22:25" x14ac:dyDescent="0.2">
      <c r="V264"/>
      <c r="W264"/>
      <c r="X264"/>
      <c r="Y264"/>
    </row>
    <row r="265" spans="22:25" x14ac:dyDescent="0.2">
      <c r="V265"/>
      <c r="W265"/>
      <c r="X265"/>
      <c r="Y265"/>
    </row>
    <row r="266" spans="22:25" x14ac:dyDescent="0.2">
      <c r="V266"/>
      <c r="W266"/>
      <c r="X266"/>
      <c r="Y266"/>
    </row>
    <row r="267" spans="22:25" x14ac:dyDescent="0.2">
      <c r="V267"/>
      <c r="W267"/>
      <c r="X267"/>
      <c r="Y267"/>
    </row>
    <row r="268" spans="22:25" x14ac:dyDescent="0.2">
      <c r="V268"/>
      <c r="W268"/>
      <c r="X268"/>
      <c r="Y268"/>
    </row>
    <row r="269" spans="22:25" x14ac:dyDescent="0.2">
      <c r="V269"/>
      <c r="W269"/>
      <c r="X269"/>
      <c r="Y269"/>
    </row>
    <row r="270" spans="22:25" x14ac:dyDescent="0.2">
      <c r="V270"/>
      <c r="W270"/>
      <c r="X270"/>
      <c r="Y270"/>
    </row>
    <row r="271" spans="22:25" x14ac:dyDescent="0.2">
      <c r="V271"/>
      <c r="W271"/>
      <c r="X271"/>
      <c r="Y271"/>
    </row>
    <row r="272" spans="22:25" x14ac:dyDescent="0.2">
      <c r="V272"/>
      <c r="W272"/>
      <c r="X272"/>
      <c r="Y272"/>
    </row>
    <row r="273" spans="22:25" x14ac:dyDescent="0.2">
      <c r="V273"/>
      <c r="W273"/>
      <c r="X273"/>
      <c r="Y273"/>
    </row>
    <row r="274" spans="22:25" x14ac:dyDescent="0.2">
      <c r="V274"/>
      <c r="W274"/>
      <c r="X274"/>
      <c r="Y274"/>
    </row>
    <row r="275" spans="22:25" x14ac:dyDescent="0.2">
      <c r="V275"/>
      <c r="W275"/>
      <c r="X275"/>
      <c r="Y275"/>
    </row>
    <row r="276" spans="22:25" x14ac:dyDescent="0.2">
      <c r="V276"/>
      <c r="W276"/>
      <c r="X276"/>
      <c r="Y276"/>
    </row>
    <row r="277" spans="22:25" x14ac:dyDescent="0.2">
      <c r="V277"/>
      <c r="W277"/>
      <c r="X277"/>
      <c r="Y277"/>
    </row>
    <row r="278" spans="22:25" x14ac:dyDescent="0.2">
      <c r="V278"/>
      <c r="W278"/>
      <c r="X278"/>
      <c r="Y278"/>
    </row>
    <row r="279" spans="22:25" x14ac:dyDescent="0.2">
      <c r="V279"/>
      <c r="W279"/>
      <c r="X279"/>
      <c r="Y279"/>
    </row>
    <row r="280" spans="22:25" x14ac:dyDescent="0.2">
      <c r="V280"/>
      <c r="W280"/>
      <c r="X280"/>
      <c r="Y280"/>
    </row>
    <row r="281" spans="22:25" x14ac:dyDescent="0.2">
      <c r="V281"/>
      <c r="W281"/>
      <c r="X281"/>
      <c r="Y281"/>
    </row>
    <row r="282" spans="22:25" x14ac:dyDescent="0.2">
      <c r="V282"/>
      <c r="W282"/>
      <c r="X282"/>
      <c r="Y282"/>
    </row>
    <row r="283" spans="22:25" x14ac:dyDescent="0.2">
      <c r="V283"/>
      <c r="W283"/>
      <c r="X283"/>
      <c r="Y283"/>
    </row>
    <row r="284" spans="22:25" x14ac:dyDescent="0.2">
      <c r="V284"/>
      <c r="W284"/>
      <c r="X284"/>
      <c r="Y284"/>
    </row>
    <row r="285" spans="22:25" x14ac:dyDescent="0.2">
      <c r="V285"/>
      <c r="W285"/>
      <c r="X285"/>
      <c r="Y285"/>
    </row>
    <row r="286" spans="22:25" x14ac:dyDescent="0.2">
      <c r="V286"/>
      <c r="W286"/>
      <c r="X286"/>
      <c r="Y286"/>
    </row>
    <row r="287" spans="22:25" x14ac:dyDescent="0.2">
      <c r="V287"/>
      <c r="W287"/>
      <c r="X287"/>
      <c r="Y287"/>
    </row>
    <row r="288" spans="22:25" x14ac:dyDescent="0.2">
      <c r="V288"/>
      <c r="W288"/>
      <c r="X288"/>
      <c r="Y288"/>
    </row>
    <row r="289" spans="22:25" x14ac:dyDescent="0.2">
      <c r="V289"/>
      <c r="W289"/>
      <c r="X289"/>
      <c r="Y289"/>
    </row>
    <row r="290" spans="22:25" x14ac:dyDescent="0.2">
      <c r="V290"/>
      <c r="W290"/>
      <c r="X290"/>
      <c r="Y290"/>
    </row>
    <row r="291" spans="22:25" x14ac:dyDescent="0.2">
      <c r="V291"/>
      <c r="W291"/>
      <c r="X291"/>
      <c r="Y291"/>
    </row>
    <row r="292" spans="22:25" x14ac:dyDescent="0.2">
      <c r="V292"/>
      <c r="W292"/>
      <c r="X292"/>
      <c r="Y292"/>
    </row>
    <row r="293" spans="22:25" x14ac:dyDescent="0.2">
      <c r="V293"/>
      <c r="W293"/>
      <c r="X293"/>
      <c r="Y293"/>
    </row>
    <row r="294" spans="22:25" x14ac:dyDescent="0.2">
      <c r="V294"/>
      <c r="W294"/>
      <c r="X294"/>
      <c r="Y294"/>
    </row>
    <row r="295" spans="22:25" x14ac:dyDescent="0.2">
      <c r="V295"/>
      <c r="W295"/>
      <c r="X295"/>
      <c r="Y295"/>
    </row>
    <row r="296" spans="22:25" x14ac:dyDescent="0.2">
      <c r="V296"/>
      <c r="W296"/>
      <c r="X296"/>
      <c r="Y296"/>
    </row>
    <row r="297" spans="22:25" x14ac:dyDescent="0.2">
      <c r="V297"/>
      <c r="W297"/>
      <c r="X297"/>
      <c r="Y297"/>
    </row>
    <row r="298" spans="22:25" x14ac:dyDescent="0.2">
      <c r="V298"/>
      <c r="W298"/>
      <c r="X298"/>
      <c r="Y298"/>
    </row>
    <row r="299" spans="22:25" x14ac:dyDescent="0.2">
      <c r="V299"/>
      <c r="W299"/>
      <c r="X299"/>
      <c r="Y299"/>
    </row>
    <row r="300" spans="22:25" x14ac:dyDescent="0.2">
      <c r="V300"/>
      <c r="W300"/>
      <c r="X300"/>
      <c r="Y300"/>
    </row>
    <row r="301" spans="22:25" x14ac:dyDescent="0.2">
      <c r="V301"/>
      <c r="W301"/>
      <c r="X301"/>
      <c r="Y301"/>
    </row>
    <row r="302" spans="22:25" x14ac:dyDescent="0.2">
      <c r="V302"/>
      <c r="W302"/>
      <c r="X302"/>
      <c r="Y302"/>
    </row>
    <row r="303" spans="22:25" x14ac:dyDescent="0.2">
      <c r="V303"/>
      <c r="W303"/>
      <c r="X303"/>
      <c r="Y303"/>
    </row>
    <row r="304" spans="22:25" x14ac:dyDescent="0.2">
      <c r="V304"/>
      <c r="W304"/>
      <c r="X304"/>
      <c r="Y304"/>
    </row>
    <row r="305" spans="22:25" x14ac:dyDescent="0.2">
      <c r="V305"/>
      <c r="W305"/>
      <c r="X305"/>
      <c r="Y305"/>
    </row>
    <row r="306" spans="22:25" x14ac:dyDescent="0.2">
      <c r="V306"/>
      <c r="W306"/>
      <c r="X306"/>
      <c r="Y306"/>
    </row>
    <row r="307" spans="22:25" x14ac:dyDescent="0.2">
      <c r="V307"/>
      <c r="W307"/>
      <c r="X307"/>
      <c r="Y307"/>
    </row>
    <row r="308" spans="22:25" x14ac:dyDescent="0.2">
      <c r="V308"/>
      <c r="W308"/>
      <c r="X308"/>
      <c r="Y308"/>
    </row>
    <row r="309" spans="22:25" x14ac:dyDescent="0.2">
      <c r="V309"/>
      <c r="W309"/>
      <c r="X309"/>
      <c r="Y309"/>
    </row>
    <row r="310" spans="22:25" x14ac:dyDescent="0.2">
      <c r="V310"/>
      <c r="W310"/>
      <c r="X310"/>
      <c r="Y310"/>
    </row>
    <row r="311" spans="22:25" x14ac:dyDescent="0.2">
      <c r="V311"/>
      <c r="W311"/>
      <c r="X311"/>
      <c r="Y311"/>
    </row>
    <row r="312" spans="22:25" x14ac:dyDescent="0.2">
      <c r="V312"/>
      <c r="W312"/>
      <c r="X312"/>
      <c r="Y312"/>
    </row>
    <row r="313" spans="22:25" x14ac:dyDescent="0.2">
      <c r="V313"/>
      <c r="W313"/>
      <c r="X313"/>
      <c r="Y313"/>
    </row>
    <row r="314" spans="22:25" x14ac:dyDescent="0.2">
      <c r="V314"/>
      <c r="W314"/>
      <c r="X314"/>
      <c r="Y314"/>
    </row>
    <row r="315" spans="22:25" x14ac:dyDescent="0.2">
      <c r="V315"/>
      <c r="W315"/>
      <c r="X315"/>
      <c r="Y315"/>
    </row>
    <row r="316" spans="22:25" x14ac:dyDescent="0.2">
      <c r="V316"/>
      <c r="W316"/>
      <c r="X316"/>
      <c r="Y316"/>
    </row>
    <row r="317" spans="22:25" x14ac:dyDescent="0.2">
      <c r="V317"/>
      <c r="W317"/>
      <c r="X317"/>
      <c r="Y317"/>
    </row>
    <row r="318" spans="22:25" x14ac:dyDescent="0.2">
      <c r="V318"/>
      <c r="W318"/>
      <c r="X318"/>
      <c r="Y318"/>
    </row>
    <row r="319" spans="22:25" x14ac:dyDescent="0.2">
      <c r="V319"/>
      <c r="W319"/>
      <c r="X319"/>
      <c r="Y319"/>
    </row>
    <row r="320" spans="22:25" x14ac:dyDescent="0.2">
      <c r="V320"/>
      <c r="W320"/>
      <c r="X320"/>
      <c r="Y320"/>
    </row>
    <row r="321" spans="22:25" x14ac:dyDescent="0.2">
      <c r="V321"/>
      <c r="W321"/>
      <c r="X321"/>
      <c r="Y321"/>
    </row>
    <row r="322" spans="22:25" x14ac:dyDescent="0.2">
      <c r="V322"/>
      <c r="W322"/>
      <c r="X322"/>
      <c r="Y322"/>
    </row>
    <row r="323" spans="22:25" x14ac:dyDescent="0.2">
      <c r="V323"/>
      <c r="W323"/>
      <c r="X323"/>
      <c r="Y323"/>
    </row>
    <row r="324" spans="22:25" x14ac:dyDescent="0.2">
      <c r="V324"/>
      <c r="W324"/>
      <c r="X324"/>
      <c r="Y324"/>
    </row>
    <row r="325" spans="22:25" x14ac:dyDescent="0.2">
      <c r="V325"/>
      <c r="W325"/>
      <c r="X325"/>
      <c r="Y325"/>
    </row>
    <row r="326" spans="22:25" x14ac:dyDescent="0.2">
      <c r="V326"/>
      <c r="W326"/>
      <c r="X326"/>
      <c r="Y326"/>
    </row>
    <row r="327" spans="22:25" x14ac:dyDescent="0.2">
      <c r="V327"/>
      <c r="W327"/>
      <c r="X327"/>
      <c r="Y327"/>
    </row>
    <row r="328" spans="22:25" x14ac:dyDescent="0.2">
      <c r="V328"/>
      <c r="W328"/>
      <c r="X328"/>
      <c r="Y328"/>
    </row>
    <row r="329" spans="22:25" x14ac:dyDescent="0.2">
      <c r="V329"/>
      <c r="W329"/>
      <c r="X329"/>
      <c r="Y329"/>
    </row>
    <row r="330" spans="22:25" x14ac:dyDescent="0.2">
      <c r="V330"/>
      <c r="W330"/>
      <c r="X330"/>
      <c r="Y330"/>
    </row>
    <row r="331" spans="22:25" x14ac:dyDescent="0.2">
      <c r="V331"/>
      <c r="W331"/>
      <c r="X331"/>
      <c r="Y331"/>
    </row>
    <row r="332" spans="22:25" x14ac:dyDescent="0.2">
      <c r="V332"/>
      <c r="W332"/>
      <c r="X332"/>
      <c r="Y332"/>
    </row>
    <row r="333" spans="22:25" x14ac:dyDescent="0.2">
      <c r="V333"/>
      <c r="W333"/>
      <c r="X333"/>
      <c r="Y333"/>
    </row>
    <row r="334" spans="22:25" x14ac:dyDescent="0.2">
      <c r="V334"/>
      <c r="W334"/>
      <c r="X334"/>
      <c r="Y334"/>
    </row>
    <row r="335" spans="22:25" x14ac:dyDescent="0.2">
      <c r="V335"/>
      <c r="W335"/>
      <c r="X335"/>
      <c r="Y335"/>
    </row>
    <row r="336" spans="22:25" x14ac:dyDescent="0.2">
      <c r="V336"/>
      <c r="W336"/>
      <c r="X336"/>
      <c r="Y336"/>
    </row>
    <row r="337" spans="22:25" x14ac:dyDescent="0.2">
      <c r="V337"/>
      <c r="W337"/>
      <c r="X337"/>
      <c r="Y337"/>
    </row>
    <row r="338" spans="22:25" x14ac:dyDescent="0.2">
      <c r="V338"/>
      <c r="W338"/>
      <c r="X338"/>
      <c r="Y338"/>
    </row>
    <row r="339" spans="22:25" x14ac:dyDescent="0.2">
      <c r="V339"/>
      <c r="W339"/>
      <c r="X339"/>
      <c r="Y339"/>
    </row>
    <row r="340" spans="22:25" x14ac:dyDescent="0.2">
      <c r="V340"/>
      <c r="W340"/>
      <c r="X340"/>
      <c r="Y340"/>
    </row>
    <row r="341" spans="22:25" x14ac:dyDescent="0.2">
      <c r="V341"/>
      <c r="W341"/>
      <c r="X341"/>
      <c r="Y341"/>
    </row>
    <row r="342" spans="22:25" x14ac:dyDescent="0.2">
      <c r="V342"/>
      <c r="W342"/>
      <c r="X342"/>
      <c r="Y342"/>
    </row>
    <row r="343" spans="22:25" x14ac:dyDescent="0.2">
      <c r="V343"/>
      <c r="W343"/>
      <c r="X343"/>
      <c r="Y343"/>
    </row>
    <row r="344" spans="22:25" x14ac:dyDescent="0.2">
      <c r="V344"/>
      <c r="W344"/>
      <c r="X344"/>
      <c r="Y344"/>
    </row>
    <row r="345" spans="22:25" x14ac:dyDescent="0.2">
      <c r="V345"/>
      <c r="W345"/>
      <c r="X345"/>
      <c r="Y345"/>
    </row>
    <row r="346" spans="22:25" x14ac:dyDescent="0.2">
      <c r="V346"/>
      <c r="W346"/>
      <c r="X346"/>
      <c r="Y346"/>
    </row>
    <row r="347" spans="22:25" x14ac:dyDescent="0.2">
      <c r="V347"/>
      <c r="W347"/>
      <c r="X347"/>
      <c r="Y347"/>
    </row>
    <row r="348" spans="22:25" x14ac:dyDescent="0.2">
      <c r="V348"/>
      <c r="W348"/>
      <c r="X348"/>
      <c r="Y348"/>
    </row>
    <row r="349" spans="22:25" x14ac:dyDescent="0.2">
      <c r="V349"/>
      <c r="W349"/>
      <c r="X349"/>
      <c r="Y349"/>
    </row>
    <row r="350" spans="22:25" x14ac:dyDescent="0.2">
      <c r="V350"/>
      <c r="W350"/>
      <c r="X350"/>
      <c r="Y350"/>
    </row>
    <row r="351" spans="22:25" x14ac:dyDescent="0.2">
      <c r="V351"/>
      <c r="W351"/>
      <c r="X351"/>
      <c r="Y351"/>
    </row>
    <row r="352" spans="22:25" x14ac:dyDescent="0.2">
      <c r="V352"/>
      <c r="W352"/>
      <c r="X352"/>
      <c r="Y352"/>
    </row>
    <row r="353" spans="22:25" x14ac:dyDescent="0.2">
      <c r="V353"/>
      <c r="W353"/>
      <c r="X353"/>
      <c r="Y353"/>
    </row>
    <row r="354" spans="22:25" x14ac:dyDescent="0.2">
      <c r="V354"/>
      <c r="W354"/>
      <c r="X354"/>
      <c r="Y354"/>
    </row>
    <row r="355" spans="22:25" x14ac:dyDescent="0.2">
      <c r="V355"/>
      <c r="W355"/>
      <c r="X355"/>
      <c r="Y355"/>
    </row>
    <row r="356" spans="22:25" x14ac:dyDescent="0.2">
      <c r="V356"/>
      <c r="W356"/>
      <c r="X356"/>
      <c r="Y356"/>
    </row>
    <row r="357" spans="22:25" x14ac:dyDescent="0.2">
      <c r="V357"/>
      <c r="W357"/>
      <c r="X357"/>
      <c r="Y357"/>
    </row>
    <row r="358" spans="22:25" x14ac:dyDescent="0.2">
      <c r="V358"/>
      <c r="W358"/>
      <c r="X358"/>
      <c r="Y358"/>
    </row>
    <row r="359" spans="22:25" x14ac:dyDescent="0.2">
      <c r="V359"/>
      <c r="W359"/>
      <c r="X359"/>
      <c r="Y359"/>
    </row>
    <row r="360" spans="22:25" x14ac:dyDescent="0.2">
      <c r="V360"/>
      <c r="W360"/>
      <c r="X360"/>
      <c r="Y360"/>
    </row>
    <row r="361" spans="22:25" x14ac:dyDescent="0.2">
      <c r="V361"/>
      <c r="W361"/>
      <c r="X361"/>
      <c r="Y361"/>
    </row>
    <row r="362" spans="22:25" x14ac:dyDescent="0.2">
      <c r="V362"/>
      <c r="W362"/>
      <c r="X362"/>
      <c r="Y362"/>
    </row>
    <row r="363" spans="22:25" x14ac:dyDescent="0.2">
      <c r="V363"/>
      <c r="W363"/>
      <c r="X363"/>
      <c r="Y363"/>
    </row>
    <row r="364" spans="22:25" x14ac:dyDescent="0.2">
      <c r="V364"/>
      <c r="W364"/>
      <c r="X364"/>
      <c r="Y364"/>
    </row>
    <row r="365" spans="22:25" x14ac:dyDescent="0.2">
      <c r="V365"/>
      <c r="W365"/>
      <c r="X365"/>
      <c r="Y365"/>
    </row>
    <row r="366" spans="22:25" x14ac:dyDescent="0.2">
      <c r="V366"/>
      <c r="W366"/>
      <c r="X366"/>
      <c r="Y366"/>
    </row>
    <row r="367" spans="22:25" x14ac:dyDescent="0.2">
      <c r="V367"/>
      <c r="W367"/>
      <c r="X367"/>
      <c r="Y367"/>
    </row>
    <row r="368" spans="22:25" x14ac:dyDescent="0.2">
      <c r="V368"/>
      <c r="W368"/>
      <c r="X368"/>
      <c r="Y368"/>
    </row>
    <row r="369" spans="22:25" x14ac:dyDescent="0.2">
      <c r="V369"/>
      <c r="W369"/>
      <c r="X369"/>
      <c r="Y369"/>
    </row>
    <row r="370" spans="22:25" x14ac:dyDescent="0.2">
      <c r="V370"/>
      <c r="W370"/>
      <c r="X370"/>
      <c r="Y370"/>
    </row>
    <row r="371" spans="22:25" x14ac:dyDescent="0.2">
      <c r="V371"/>
      <c r="W371"/>
      <c r="X371"/>
      <c r="Y371"/>
    </row>
    <row r="372" spans="22:25" x14ac:dyDescent="0.2">
      <c r="V372"/>
      <c r="W372"/>
      <c r="X372"/>
      <c r="Y372"/>
    </row>
    <row r="373" spans="22:25" x14ac:dyDescent="0.2">
      <c r="V373"/>
      <c r="W373"/>
      <c r="X373"/>
      <c r="Y373"/>
    </row>
    <row r="374" spans="22:25" x14ac:dyDescent="0.2">
      <c r="V374"/>
      <c r="W374"/>
      <c r="X374"/>
      <c r="Y374"/>
    </row>
    <row r="375" spans="22:25" x14ac:dyDescent="0.2">
      <c r="V375"/>
      <c r="W375"/>
      <c r="X375"/>
      <c r="Y375"/>
    </row>
    <row r="376" spans="22:25" x14ac:dyDescent="0.2">
      <c r="V376"/>
      <c r="W376"/>
      <c r="X376"/>
      <c r="Y376"/>
    </row>
    <row r="377" spans="22:25" x14ac:dyDescent="0.2">
      <c r="V377"/>
      <c r="W377"/>
      <c r="X377"/>
      <c r="Y377"/>
    </row>
    <row r="378" spans="22:25" x14ac:dyDescent="0.2">
      <c r="V378"/>
      <c r="W378"/>
      <c r="X378"/>
      <c r="Y378"/>
    </row>
    <row r="379" spans="22:25" x14ac:dyDescent="0.2">
      <c r="V379"/>
      <c r="W379"/>
      <c r="X379"/>
      <c r="Y379"/>
    </row>
    <row r="380" spans="22:25" x14ac:dyDescent="0.2">
      <c r="V380"/>
      <c r="W380"/>
      <c r="X380"/>
      <c r="Y380"/>
    </row>
    <row r="381" spans="22:25" x14ac:dyDescent="0.2">
      <c r="V381"/>
      <c r="W381"/>
      <c r="X381"/>
      <c r="Y381"/>
    </row>
    <row r="382" spans="22:25" x14ac:dyDescent="0.2">
      <c r="V382"/>
      <c r="W382"/>
      <c r="X382"/>
      <c r="Y382"/>
    </row>
    <row r="383" spans="22:25" x14ac:dyDescent="0.2">
      <c r="V383"/>
      <c r="W383"/>
      <c r="X383"/>
      <c r="Y383"/>
    </row>
    <row r="384" spans="22:25" x14ac:dyDescent="0.2">
      <c r="V384"/>
      <c r="W384"/>
      <c r="X384"/>
      <c r="Y384"/>
    </row>
    <row r="385" spans="22:25" x14ac:dyDescent="0.2">
      <c r="V385"/>
      <c r="W385"/>
      <c r="X385"/>
      <c r="Y385"/>
    </row>
    <row r="386" spans="22:25" x14ac:dyDescent="0.2">
      <c r="V386"/>
      <c r="W386"/>
      <c r="X386"/>
      <c r="Y386"/>
    </row>
    <row r="387" spans="22:25" x14ac:dyDescent="0.2">
      <c r="V387"/>
      <c r="W387"/>
      <c r="X387"/>
      <c r="Y387"/>
    </row>
    <row r="388" spans="22:25" x14ac:dyDescent="0.2">
      <c r="V388"/>
      <c r="W388"/>
      <c r="X388"/>
      <c r="Y388"/>
    </row>
    <row r="389" spans="22:25" x14ac:dyDescent="0.2">
      <c r="V389"/>
      <c r="W389"/>
      <c r="X389"/>
      <c r="Y389"/>
    </row>
    <row r="390" spans="22:25" x14ac:dyDescent="0.2">
      <c r="V390"/>
      <c r="W390"/>
      <c r="X390"/>
      <c r="Y390"/>
    </row>
    <row r="391" spans="22:25" x14ac:dyDescent="0.2">
      <c r="V391"/>
      <c r="W391"/>
      <c r="X391"/>
      <c r="Y391"/>
    </row>
    <row r="392" spans="22:25" x14ac:dyDescent="0.2">
      <c r="V392"/>
      <c r="W392"/>
      <c r="X392"/>
      <c r="Y392"/>
    </row>
    <row r="393" spans="22:25" x14ac:dyDescent="0.2">
      <c r="V393"/>
      <c r="W393"/>
      <c r="X393"/>
      <c r="Y393"/>
    </row>
    <row r="394" spans="22:25" x14ac:dyDescent="0.2">
      <c r="V394"/>
      <c r="W394"/>
      <c r="X394"/>
      <c r="Y394"/>
    </row>
    <row r="395" spans="22:25" x14ac:dyDescent="0.2">
      <c r="V395"/>
      <c r="W395"/>
      <c r="X395"/>
      <c r="Y395"/>
    </row>
    <row r="396" spans="22:25" x14ac:dyDescent="0.2">
      <c r="V396"/>
      <c r="W396"/>
      <c r="X396"/>
      <c r="Y396"/>
    </row>
    <row r="397" spans="22:25" x14ac:dyDescent="0.2">
      <c r="V397"/>
      <c r="W397"/>
      <c r="X397"/>
      <c r="Y397"/>
    </row>
    <row r="398" spans="22:25" x14ac:dyDescent="0.2">
      <c r="V398"/>
      <c r="W398"/>
      <c r="X398"/>
      <c r="Y398"/>
    </row>
    <row r="399" spans="22:25" x14ac:dyDescent="0.2">
      <c r="V399"/>
      <c r="W399"/>
      <c r="X399"/>
      <c r="Y399"/>
    </row>
    <row r="400" spans="22:25" x14ac:dyDescent="0.2">
      <c r="V400"/>
      <c r="W400"/>
      <c r="X400"/>
      <c r="Y400"/>
    </row>
    <row r="401" spans="22:25" x14ac:dyDescent="0.2">
      <c r="V401"/>
      <c r="W401"/>
      <c r="X401"/>
      <c r="Y401"/>
    </row>
    <row r="402" spans="22:25" x14ac:dyDescent="0.2">
      <c r="V402"/>
      <c r="W402"/>
      <c r="X402"/>
      <c r="Y402"/>
    </row>
    <row r="403" spans="22:25" x14ac:dyDescent="0.2">
      <c r="V403"/>
      <c r="W403"/>
      <c r="X403"/>
      <c r="Y403"/>
    </row>
    <row r="404" spans="22:25" x14ac:dyDescent="0.2">
      <c r="V404"/>
      <c r="W404"/>
      <c r="X404"/>
      <c r="Y404"/>
    </row>
    <row r="405" spans="22:25" x14ac:dyDescent="0.2">
      <c r="V405"/>
      <c r="W405"/>
      <c r="X405"/>
      <c r="Y405"/>
    </row>
    <row r="406" spans="22:25" x14ac:dyDescent="0.2">
      <c r="V406"/>
      <c r="W406"/>
      <c r="X406"/>
      <c r="Y406"/>
    </row>
    <row r="407" spans="22:25" x14ac:dyDescent="0.2">
      <c r="V407"/>
      <c r="W407"/>
      <c r="X407"/>
      <c r="Y407"/>
    </row>
    <row r="408" spans="22:25" x14ac:dyDescent="0.2">
      <c r="V408"/>
      <c r="W408"/>
      <c r="X408"/>
      <c r="Y408"/>
    </row>
    <row r="409" spans="22:25" x14ac:dyDescent="0.2">
      <c r="V409"/>
      <c r="W409"/>
      <c r="X409"/>
      <c r="Y409"/>
    </row>
    <row r="410" spans="22:25" x14ac:dyDescent="0.2">
      <c r="V410"/>
      <c r="W410"/>
      <c r="X410"/>
      <c r="Y410"/>
    </row>
    <row r="411" spans="22:25" x14ac:dyDescent="0.2">
      <c r="V411"/>
      <c r="W411"/>
      <c r="X411"/>
      <c r="Y411"/>
    </row>
    <row r="412" spans="22:25" x14ac:dyDescent="0.2">
      <c r="V412"/>
      <c r="W412"/>
      <c r="X412"/>
      <c r="Y412"/>
    </row>
    <row r="413" spans="22:25" x14ac:dyDescent="0.2">
      <c r="V413"/>
      <c r="W413"/>
      <c r="X413"/>
      <c r="Y413"/>
    </row>
    <row r="414" spans="22:25" x14ac:dyDescent="0.2">
      <c r="V414"/>
      <c r="W414"/>
      <c r="X414"/>
      <c r="Y414"/>
    </row>
    <row r="415" spans="22:25" x14ac:dyDescent="0.2">
      <c r="V415"/>
      <c r="W415"/>
      <c r="X415"/>
      <c r="Y415"/>
    </row>
    <row r="416" spans="22:25" x14ac:dyDescent="0.2">
      <c r="V416"/>
      <c r="W416"/>
      <c r="X416"/>
      <c r="Y416"/>
    </row>
    <row r="417" spans="22:25" x14ac:dyDescent="0.2">
      <c r="V417"/>
      <c r="W417"/>
      <c r="X417"/>
      <c r="Y417"/>
    </row>
    <row r="418" spans="22:25" x14ac:dyDescent="0.2">
      <c r="V418"/>
      <c r="W418"/>
      <c r="X418"/>
      <c r="Y418"/>
    </row>
    <row r="419" spans="22:25" x14ac:dyDescent="0.2">
      <c r="V419"/>
      <c r="W419"/>
      <c r="X419"/>
      <c r="Y419"/>
    </row>
    <row r="420" spans="22:25" x14ac:dyDescent="0.2">
      <c r="V420"/>
      <c r="W420"/>
      <c r="X420"/>
      <c r="Y420"/>
    </row>
    <row r="421" spans="22:25" x14ac:dyDescent="0.2">
      <c r="V421"/>
      <c r="W421"/>
      <c r="X421"/>
      <c r="Y421"/>
    </row>
    <row r="422" spans="22:25" x14ac:dyDescent="0.2">
      <c r="V422"/>
      <c r="W422"/>
      <c r="X422"/>
      <c r="Y422"/>
    </row>
    <row r="423" spans="22:25" x14ac:dyDescent="0.2">
      <c r="V423"/>
      <c r="W423"/>
      <c r="X423"/>
      <c r="Y423"/>
    </row>
    <row r="424" spans="22:25" x14ac:dyDescent="0.2">
      <c r="V424"/>
      <c r="W424"/>
      <c r="X424"/>
      <c r="Y424"/>
    </row>
    <row r="425" spans="22:25" x14ac:dyDescent="0.2">
      <c r="V425"/>
      <c r="W425"/>
      <c r="X425"/>
      <c r="Y425"/>
    </row>
    <row r="426" spans="22:25" x14ac:dyDescent="0.2">
      <c r="V426"/>
      <c r="W426"/>
      <c r="X426"/>
      <c r="Y426"/>
    </row>
    <row r="427" spans="22:25" x14ac:dyDescent="0.2">
      <c r="V427"/>
      <c r="W427"/>
      <c r="X427"/>
      <c r="Y427"/>
    </row>
    <row r="428" spans="22:25" x14ac:dyDescent="0.2">
      <c r="V428"/>
      <c r="W428"/>
      <c r="X428"/>
      <c r="Y428"/>
    </row>
    <row r="429" spans="22:25" x14ac:dyDescent="0.2">
      <c r="V429"/>
      <c r="W429"/>
      <c r="X429"/>
      <c r="Y429"/>
    </row>
    <row r="430" spans="22:25" x14ac:dyDescent="0.2">
      <c r="V430"/>
      <c r="W430"/>
      <c r="X430"/>
      <c r="Y430"/>
    </row>
    <row r="431" spans="22:25" x14ac:dyDescent="0.2">
      <c r="V431"/>
      <c r="W431"/>
      <c r="X431"/>
      <c r="Y431"/>
    </row>
    <row r="432" spans="22:25" x14ac:dyDescent="0.2">
      <c r="V432"/>
      <c r="W432"/>
      <c r="X432"/>
      <c r="Y432"/>
    </row>
    <row r="433" spans="22:25" x14ac:dyDescent="0.2">
      <c r="V433"/>
      <c r="W433"/>
      <c r="X433"/>
      <c r="Y433"/>
    </row>
    <row r="434" spans="22:25" x14ac:dyDescent="0.2">
      <c r="V434"/>
      <c r="W434"/>
      <c r="X434"/>
      <c r="Y434"/>
    </row>
    <row r="435" spans="22:25" x14ac:dyDescent="0.2">
      <c r="V435"/>
      <c r="W435"/>
      <c r="X435"/>
      <c r="Y435"/>
    </row>
    <row r="436" spans="22:25" x14ac:dyDescent="0.2">
      <c r="V436"/>
      <c r="W436"/>
      <c r="X436"/>
      <c r="Y436"/>
    </row>
    <row r="437" spans="22:25" x14ac:dyDescent="0.2">
      <c r="V437"/>
      <c r="W437"/>
      <c r="X437"/>
      <c r="Y437"/>
    </row>
    <row r="438" spans="22:25" x14ac:dyDescent="0.2">
      <c r="V438"/>
      <c r="W438"/>
      <c r="X438"/>
      <c r="Y438"/>
    </row>
    <row r="439" spans="22:25" x14ac:dyDescent="0.2">
      <c r="V439"/>
      <c r="W439"/>
      <c r="X439"/>
      <c r="Y439"/>
    </row>
    <row r="440" spans="22:25" x14ac:dyDescent="0.2">
      <c r="V440"/>
      <c r="W440"/>
      <c r="X440"/>
      <c r="Y440"/>
    </row>
    <row r="441" spans="22:25" x14ac:dyDescent="0.2">
      <c r="V441"/>
      <c r="W441"/>
      <c r="X441"/>
      <c r="Y441"/>
    </row>
    <row r="442" spans="22:25" x14ac:dyDescent="0.2">
      <c r="V442"/>
      <c r="W442"/>
      <c r="X442"/>
      <c r="Y442"/>
    </row>
    <row r="443" spans="22:25" x14ac:dyDescent="0.2">
      <c r="V443"/>
      <c r="W443"/>
      <c r="X443"/>
      <c r="Y443"/>
    </row>
    <row r="444" spans="22:25" x14ac:dyDescent="0.2">
      <c r="V444"/>
      <c r="W444"/>
      <c r="X444"/>
      <c r="Y444"/>
    </row>
    <row r="445" spans="22:25" x14ac:dyDescent="0.2">
      <c r="V445"/>
      <c r="W445"/>
      <c r="X445"/>
      <c r="Y445"/>
    </row>
    <row r="446" spans="22:25" x14ac:dyDescent="0.2">
      <c r="V446"/>
      <c r="W446"/>
      <c r="X446"/>
      <c r="Y446"/>
    </row>
    <row r="447" spans="22:25" x14ac:dyDescent="0.2">
      <c r="V447"/>
      <c r="W447"/>
      <c r="X447"/>
      <c r="Y447"/>
    </row>
    <row r="448" spans="22:25" x14ac:dyDescent="0.2">
      <c r="V448"/>
      <c r="W448"/>
      <c r="X448"/>
      <c r="Y448"/>
    </row>
    <row r="449" spans="22:25" x14ac:dyDescent="0.2">
      <c r="V449"/>
      <c r="W449"/>
      <c r="X449"/>
      <c r="Y449"/>
    </row>
    <row r="450" spans="22:25" x14ac:dyDescent="0.2">
      <c r="V450"/>
      <c r="W450"/>
      <c r="X450"/>
      <c r="Y450"/>
    </row>
    <row r="451" spans="22:25" x14ac:dyDescent="0.2">
      <c r="V451"/>
      <c r="W451"/>
      <c r="X451"/>
      <c r="Y451"/>
    </row>
    <row r="452" spans="22:25" x14ac:dyDescent="0.2">
      <c r="V452"/>
      <c r="W452"/>
      <c r="X452"/>
      <c r="Y452"/>
    </row>
    <row r="453" spans="22:25" x14ac:dyDescent="0.2">
      <c r="V453"/>
      <c r="W453"/>
      <c r="X453"/>
      <c r="Y453"/>
    </row>
    <row r="454" spans="22:25" x14ac:dyDescent="0.2">
      <c r="V454"/>
      <c r="W454"/>
      <c r="X454"/>
      <c r="Y454"/>
    </row>
    <row r="455" spans="22:25" x14ac:dyDescent="0.2">
      <c r="V455"/>
      <c r="W455"/>
      <c r="X455"/>
      <c r="Y455"/>
    </row>
    <row r="456" spans="22:25" x14ac:dyDescent="0.2">
      <c r="V456"/>
      <c r="W456"/>
      <c r="X456"/>
      <c r="Y456"/>
    </row>
    <row r="457" spans="22:25" x14ac:dyDescent="0.2">
      <c r="V457"/>
      <c r="W457"/>
      <c r="X457"/>
      <c r="Y457"/>
    </row>
    <row r="458" spans="22:25" x14ac:dyDescent="0.2">
      <c r="V458"/>
      <c r="W458"/>
      <c r="X458"/>
      <c r="Y458"/>
    </row>
    <row r="459" spans="22:25" x14ac:dyDescent="0.2">
      <c r="V459"/>
      <c r="W459"/>
      <c r="X459"/>
      <c r="Y459"/>
    </row>
    <row r="460" spans="22:25" x14ac:dyDescent="0.2">
      <c r="V460"/>
      <c r="W460"/>
      <c r="X460"/>
      <c r="Y460"/>
    </row>
    <row r="461" spans="22:25" x14ac:dyDescent="0.2">
      <c r="V461"/>
      <c r="W461"/>
      <c r="X461"/>
      <c r="Y461"/>
    </row>
    <row r="462" spans="22:25" x14ac:dyDescent="0.2">
      <c r="V462"/>
      <c r="W462"/>
      <c r="X462"/>
      <c r="Y462"/>
    </row>
    <row r="463" spans="22:25" x14ac:dyDescent="0.2">
      <c r="V463"/>
      <c r="W463"/>
      <c r="X463"/>
      <c r="Y463"/>
    </row>
    <row r="464" spans="22:25" x14ac:dyDescent="0.2">
      <c r="V464"/>
      <c r="W464"/>
      <c r="X464"/>
      <c r="Y464"/>
    </row>
    <row r="465" spans="22:25" x14ac:dyDescent="0.2">
      <c r="V465"/>
      <c r="W465"/>
      <c r="X465"/>
      <c r="Y465"/>
    </row>
    <row r="466" spans="22:25" x14ac:dyDescent="0.2">
      <c r="V466"/>
      <c r="W466"/>
      <c r="X466"/>
      <c r="Y466"/>
    </row>
    <row r="467" spans="22:25" x14ac:dyDescent="0.2">
      <c r="V467"/>
      <c r="W467"/>
      <c r="X467"/>
      <c r="Y467"/>
    </row>
    <row r="468" spans="22:25" x14ac:dyDescent="0.2">
      <c r="V468"/>
      <c r="W468"/>
      <c r="X468"/>
      <c r="Y468"/>
    </row>
    <row r="469" spans="22:25" x14ac:dyDescent="0.2">
      <c r="V469"/>
      <c r="W469"/>
      <c r="X469"/>
      <c r="Y469"/>
    </row>
    <row r="470" spans="22:25" x14ac:dyDescent="0.2">
      <c r="V470"/>
      <c r="W470"/>
      <c r="X470"/>
      <c r="Y470"/>
    </row>
    <row r="471" spans="22:25" x14ac:dyDescent="0.2">
      <c r="V471"/>
      <c r="W471"/>
      <c r="X471"/>
      <c r="Y471"/>
    </row>
    <row r="472" spans="22:25" x14ac:dyDescent="0.2">
      <c r="V472"/>
      <c r="W472"/>
      <c r="X472"/>
      <c r="Y472"/>
    </row>
    <row r="473" spans="22:25" x14ac:dyDescent="0.2">
      <c r="V473"/>
      <c r="W473"/>
      <c r="X473"/>
      <c r="Y473"/>
    </row>
    <row r="474" spans="22:25" x14ac:dyDescent="0.2">
      <c r="V474"/>
      <c r="W474"/>
      <c r="X474"/>
      <c r="Y474"/>
    </row>
    <row r="475" spans="22:25" x14ac:dyDescent="0.2">
      <c r="V475"/>
      <c r="W475"/>
      <c r="X475"/>
      <c r="Y475"/>
    </row>
    <row r="476" spans="22:25" x14ac:dyDescent="0.2">
      <c r="V476"/>
      <c r="W476"/>
      <c r="X476"/>
      <c r="Y476"/>
    </row>
    <row r="477" spans="22:25" x14ac:dyDescent="0.2">
      <c r="V477"/>
      <c r="W477"/>
      <c r="X477"/>
      <c r="Y477"/>
    </row>
    <row r="478" spans="22:25" x14ac:dyDescent="0.2">
      <c r="V478"/>
      <c r="W478"/>
      <c r="X478"/>
      <c r="Y478"/>
    </row>
    <row r="479" spans="22:25" x14ac:dyDescent="0.2">
      <c r="V479"/>
      <c r="W479"/>
      <c r="X479"/>
      <c r="Y479"/>
    </row>
    <row r="480" spans="22:25" x14ac:dyDescent="0.2">
      <c r="V480"/>
      <c r="W480"/>
      <c r="X480"/>
      <c r="Y480"/>
    </row>
    <row r="481" spans="22:25" x14ac:dyDescent="0.2">
      <c r="V481"/>
      <c r="W481"/>
      <c r="X481"/>
      <c r="Y481"/>
    </row>
    <row r="482" spans="22:25" x14ac:dyDescent="0.2">
      <c r="V482"/>
      <c r="W482"/>
      <c r="X482"/>
      <c r="Y482"/>
    </row>
    <row r="483" spans="22:25" x14ac:dyDescent="0.2">
      <c r="V483"/>
      <c r="W483"/>
      <c r="X483"/>
      <c r="Y483"/>
    </row>
    <row r="484" spans="22:25" x14ac:dyDescent="0.2">
      <c r="V484"/>
      <c r="W484"/>
      <c r="X484"/>
      <c r="Y484"/>
    </row>
    <row r="485" spans="22:25" x14ac:dyDescent="0.2">
      <c r="V485"/>
      <c r="W485"/>
      <c r="X485"/>
      <c r="Y485"/>
    </row>
    <row r="486" spans="22:25" x14ac:dyDescent="0.2">
      <c r="V486"/>
      <c r="W486"/>
      <c r="X486"/>
      <c r="Y486"/>
    </row>
    <row r="487" spans="22:25" x14ac:dyDescent="0.2">
      <c r="V487"/>
      <c r="W487"/>
      <c r="X487"/>
      <c r="Y487"/>
    </row>
    <row r="488" spans="22:25" x14ac:dyDescent="0.2">
      <c r="V488"/>
      <c r="W488"/>
      <c r="X488"/>
      <c r="Y488"/>
    </row>
    <row r="489" spans="22:25" x14ac:dyDescent="0.2">
      <c r="V489"/>
      <c r="W489"/>
      <c r="X489"/>
      <c r="Y489"/>
    </row>
    <row r="490" spans="22:25" x14ac:dyDescent="0.2">
      <c r="V490"/>
      <c r="W490"/>
      <c r="X490"/>
      <c r="Y490"/>
    </row>
    <row r="491" spans="22:25" x14ac:dyDescent="0.2">
      <c r="V491"/>
      <c r="W491"/>
      <c r="X491"/>
      <c r="Y491"/>
    </row>
    <row r="492" spans="22:25" x14ac:dyDescent="0.2">
      <c r="V492"/>
      <c r="W492"/>
      <c r="X492"/>
      <c r="Y492"/>
    </row>
    <row r="493" spans="22:25" x14ac:dyDescent="0.2">
      <c r="V493"/>
      <c r="W493"/>
      <c r="X493"/>
      <c r="Y493"/>
    </row>
    <row r="494" spans="22:25" x14ac:dyDescent="0.2">
      <c r="V494"/>
      <c r="W494"/>
      <c r="X494"/>
      <c r="Y494"/>
    </row>
    <row r="495" spans="22:25" x14ac:dyDescent="0.2">
      <c r="V495"/>
      <c r="W495"/>
      <c r="X495"/>
      <c r="Y495"/>
    </row>
    <row r="496" spans="22:25" x14ac:dyDescent="0.2">
      <c r="V496"/>
      <c r="W496"/>
      <c r="X496"/>
      <c r="Y496"/>
    </row>
    <row r="497" spans="22:25" x14ac:dyDescent="0.2">
      <c r="V497"/>
      <c r="W497"/>
      <c r="X497"/>
      <c r="Y497"/>
    </row>
    <row r="498" spans="22:25" x14ac:dyDescent="0.2">
      <c r="V498"/>
      <c r="W498"/>
      <c r="X498"/>
      <c r="Y498"/>
    </row>
    <row r="499" spans="22:25" x14ac:dyDescent="0.2">
      <c r="V499"/>
      <c r="W499"/>
      <c r="X499"/>
      <c r="Y499"/>
    </row>
    <row r="500" spans="22:25" x14ac:dyDescent="0.2">
      <c r="V500"/>
      <c r="W500"/>
      <c r="X500"/>
      <c r="Y500"/>
    </row>
    <row r="501" spans="22:25" x14ac:dyDescent="0.2">
      <c r="V501"/>
      <c r="W501"/>
      <c r="X501"/>
      <c r="Y501"/>
    </row>
    <row r="502" spans="22:25" x14ac:dyDescent="0.2">
      <c r="V502"/>
      <c r="W502"/>
      <c r="X502"/>
      <c r="Y502"/>
    </row>
    <row r="503" spans="22:25" x14ac:dyDescent="0.2">
      <c r="V503"/>
      <c r="W503"/>
      <c r="X503"/>
      <c r="Y503"/>
    </row>
    <row r="504" spans="22:25" x14ac:dyDescent="0.2">
      <c r="V504"/>
      <c r="W504"/>
      <c r="X504"/>
      <c r="Y504"/>
    </row>
    <row r="505" spans="22:25" x14ac:dyDescent="0.2">
      <c r="V505"/>
      <c r="W505"/>
      <c r="X505"/>
      <c r="Y505"/>
    </row>
    <row r="506" spans="22:25" x14ac:dyDescent="0.2">
      <c r="V506"/>
      <c r="W506"/>
      <c r="X506"/>
      <c r="Y506"/>
    </row>
    <row r="507" spans="22:25" x14ac:dyDescent="0.2">
      <c r="V507"/>
      <c r="W507"/>
      <c r="X507"/>
      <c r="Y507"/>
    </row>
    <row r="508" spans="22:25" x14ac:dyDescent="0.2">
      <c r="V508"/>
      <c r="W508"/>
      <c r="X508"/>
      <c r="Y508"/>
    </row>
    <row r="509" spans="22:25" x14ac:dyDescent="0.2">
      <c r="V509"/>
      <c r="W509"/>
      <c r="X509"/>
      <c r="Y509"/>
    </row>
    <row r="510" spans="22:25" x14ac:dyDescent="0.2">
      <c r="V510"/>
      <c r="W510"/>
      <c r="X510"/>
      <c r="Y510"/>
    </row>
    <row r="511" spans="22:25" x14ac:dyDescent="0.2">
      <c r="V511"/>
      <c r="W511"/>
      <c r="X511"/>
      <c r="Y511"/>
    </row>
    <row r="512" spans="22:25" x14ac:dyDescent="0.2">
      <c r="V512"/>
      <c r="W512"/>
      <c r="X512"/>
      <c r="Y512"/>
    </row>
    <row r="513" spans="22:25" x14ac:dyDescent="0.2">
      <c r="V513"/>
      <c r="W513"/>
      <c r="X513"/>
      <c r="Y513"/>
    </row>
    <row r="514" spans="22:25" x14ac:dyDescent="0.2">
      <c r="V514"/>
      <c r="W514"/>
      <c r="X514"/>
      <c r="Y514"/>
    </row>
    <row r="515" spans="22:25" x14ac:dyDescent="0.2">
      <c r="V515"/>
      <c r="W515"/>
      <c r="X515"/>
      <c r="Y515"/>
    </row>
    <row r="516" spans="22:25" x14ac:dyDescent="0.2">
      <c r="V516"/>
      <c r="W516"/>
      <c r="X516"/>
      <c r="Y516"/>
    </row>
    <row r="517" spans="22:25" x14ac:dyDescent="0.2">
      <c r="V517"/>
      <c r="W517"/>
      <c r="X517"/>
      <c r="Y517"/>
    </row>
    <row r="518" spans="22:25" x14ac:dyDescent="0.2">
      <c r="V518"/>
      <c r="W518"/>
      <c r="X518"/>
      <c r="Y518"/>
    </row>
    <row r="519" spans="22:25" x14ac:dyDescent="0.2">
      <c r="V519"/>
      <c r="W519"/>
      <c r="X519"/>
      <c r="Y519"/>
    </row>
    <row r="520" spans="22:25" x14ac:dyDescent="0.2">
      <c r="V520"/>
      <c r="W520"/>
      <c r="X520"/>
      <c r="Y520"/>
    </row>
    <row r="521" spans="22:25" x14ac:dyDescent="0.2">
      <c r="V521"/>
      <c r="W521"/>
      <c r="X521"/>
      <c r="Y521"/>
    </row>
    <row r="522" spans="22:25" x14ac:dyDescent="0.2">
      <c r="V522"/>
      <c r="W522"/>
      <c r="X522"/>
      <c r="Y522"/>
    </row>
    <row r="523" spans="22:25" x14ac:dyDescent="0.2">
      <c r="V523"/>
      <c r="W523"/>
      <c r="X523"/>
      <c r="Y523"/>
    </row>
    <row r="524" spans="22:25" x14ac:dyDescent="0.2">
      <c r="V524"/>
      <c r="W524"/>
      <c r="X524"/>
      <c r="Y524"/>
    </row>
    <row r="525" spans="22:25" x14ac:dyDescent="0.2">
      <c r="V525"/>
      <c r="W525"/>
      <c r="X525"/>
      <c r="Y525"/>
    </row>
    <row r="526" spans="22:25" x14ac:dyDescent="0.2">
      <c r="V526"/>
      <c r="W526"/>
      <c r="X526"/>
      <c r="Y526"/>
    </row>
    <row r="527" spans="22:25" x14ac:dyDescent="0.2">
      <c r="V527"/>
      <c r="W527"/>
      <c r="X527"/>
      <c r="Y527"/>
    </row>
    <row r="528" spans="22:25" x14ac:dyDescent="0.2">
      <c r="V528"/>
      <c r="W528"/>
      <c r="X528"/>
      <c r="Y528"/>
    </row>
    <row r="529" spans="22:25" x14ac:dyDescent="0.2">
      <c r="V529"/>
      <c r="W529"/>
      <c r="X529"/>
      <c r="Y529"/>
    </row>
    <row r="530" spans="22:25" x14ac:dyDescent="0.2">
      <c r="V530"/>
      <c r="W530"/>
      <c r="X530"/>
      <c r="Y530"/>
    </row>
    <row r="531" spans="22:25" x14ac:dyDescent="0.2">
      <c r="V531"/>
      <c r="W531"/>
      <c r="X531"/>
      <c r="Y531"/>
    </row>
    <row r="532" spans="22:25" x14ac:dyDescent="0.2">
      <c r="V532"/>
      <c r="W532"/>
      <c r="X532"/>
      <c r="Y532"/>
    </row>
    <row r="533" spans="22:25" x14ac:dyDescent="0.2">
      <c r="V533"/>
      <c r="W533"/>
      <c r="X533"/>
      <c r="Y533"/>
    </row>
    <row r="534" spans="22:25" x14ac:dyDescent="0.2">
      <c r="V534"/>
      <c r="W534"/>
      <c r="X534"/>
      <c r="Y534"/>
    </row>
    <row r="535" spans="22:25" x14ac:dyDescent="0.2">
      <c r="V535"/>
      <c r="W535"/>
      <c r="X535"/>
      <c r="Y535"/>
    </row>
    <row r="536" spans="22:25" x14ac:dyDescent="0.2">
      <c r="V536"/>
      <c r="W536"/>
      <c r="X536"/>
      <c r="Y536"/>
    </row>
    <row r="537" spans="22:25" x14ac:dyDescent="0.2">
      <c r="V537"/>
      <c r="W537"/>
      <c r="X537"/>
      <c r="Y537"/>
    </row>
    <row r="538" spans="22:25" x14ac:dyDescent="0.2">
      <c r="V538"/>
      <c r="W538"/>
      <c r="X538"/>
      <c r="Y538"/>
    </row>
    <row r="539" spans="22:25" x14ac:dyDescent="0.2">
      <c r="V539"/>
      <c r="W539"/>
      <c r="X539"/>
      <c r="Y539"/>
    </row>
    <row r="540" spans="22:25" x14ac:dyDescent="0.2">
      <c r="V540"/>
      <c r="W540"/>
      <c r="X540"/>
      <c r="Y540"/>
    </row>
    <row r="541" spans="22:25" x14ac:dyDescent="0.2">
      <c r="V541"/>
      <c r="W541"/>
      <c r="X541"/>
      <c r="Y541"/>
    </row>
    <row r="542" spans="22:25" x14ac:dyDescent="0.2">
      <c r="V542"/>
      <c r="W542"/>
      <c r="X542"/>
      <c r="Y542"/>
    </row>
    <row r="543" spans="22:25" x14ac:dyDescent="0.2">
      <c r="V543"/>
      <c r="W543"/>
      <c r="X543"/>
      <c r="Y543"/>
    </row>
    <row r="544" spans="22:25" x14ac:dyDescent="0.2">
      <c r="V544"/>
      <c r="W544"/>
      <c r="X544"/>
      <c r="Y544"/>
    </row>
    <row r="545" spans="22:25" x14ac:dyDescent="0.2">
      <c r="V545"/>
      <c r="W545"/>
      <c r="X545"/>
      <c r="Y545"/>
    </row>
    <row r="546" spans="22:25" x14ac:dyDescent="0.2">
      <c r="V546"/>
      <c r="W546"/>
      <c r="X546"/>
      <c r="Y546"/>
    </row>
    <row r="547" spans="22:25" x14ac:dyDescent="0.2">
      <c r="V547"/>
      <c r="W547"/>
      <c r="X547"/>
      <c r="Y547"/>
    </row>
    <row r="548" spans="22:25" x14ac:dyDescent="0.2">
      <c r="V548"/>
      <c r="W548"/>
      <c r="X548"/>
      <c r="Y548"/>
    </row>
    <row r="549" spans="22:25" x14ac:dyDescent="0.2">
      <c r="V549"/>
      <c r="W549"/>
      <c r="X549"/>
      <c r="Y549"/>
    </row>
    <row r="550" spans="22:25" x14ac:dyDescent="0.2">
      <c r="V550"/>
      <c r="W550"/>
      <c r="X550"/>
      <c r="Y550"/>
    </row>
    <row r="551" spans="22:25" x14ac:dyDescent="0.2">
      <c r="V551"/>
      <c r="W551"/>
      <c r="X551"/>
      <c r="Y551"/>
    </row>
    <row r="552" spans="22:25" x14ac:dyDescent="0.2">
      <c r="V552"/>
      <c r="W552"/>
      <c r="X552"/>
      <c r="Y552"/>
    </row>
    <row r="553" spans="22:25" x14ac:dyDescent="0.2">
      <c r="V553"/>
      <c r="W553"/>
      <c r="X553"/>
      <c r="Y553"/>
    </row>
    <row r="554" spans="22:25" x14ac:dyDescent="0.2">
      <c r="V554"/>
      <c r="W554"/>
      <c r="X554"/>
      <c r="Y554"/>
    </row>
    <row r="555" spans="22:25" x14ac:dyDescent="0.2">
      <c r="V555"/>
      <c r="W555"/>
      <c r="X555"/>
      <c r="Y555"/>
    </row>
    <row r="556" spans="22:25" x14ac:dyDescent="0.2">
      <c r="V556"/>
      <c r="W556"/>
      <c r="X556"/>
      <c r="Y556"/>
    </row>
    <row r="557" spans="22:25" x14ac:dyDescent="0.2">
      <c r="V557"/>
      <c r="W557"/>
      <c r="X557"/>
      <c r="Y557"/>
    </row>
    <row r="558" spans="22:25" x14ac:dyDescent="0.2">
      <c r="V558"/>
      <c r="W558"/>
      <c r="X558"/>
      <c r="Y558"/>
    </row>
    <row r="559" spans="22:25" x14ac:dyDescent="0.2">
      <c r="V559"/>
      <c r="W559"/>
      <c r="X559"/>
      <c r="Y559"/>
    </row>
    <row r="560" spans="22:25" x14ac:dyDescent="0.2">
      <c r="V560"/>
      <c r="W560"/>
      <c r="X560"/>
      <c r="Y560"/>
    </row>
    <row r="561" spans="22:25" x14ac:dyDescent="0.2">
      <c r="V561"/>
      <c r="W561"/>
      <c r="X561"/>
      <c r="Y561"/>
    </row>
    <row r="562" spans="22:25" x14ac:dyDescent="0.2">
      <c r="V562"/>
      <c r="W562"/>
      <c r="X562"/>
      <c r="Y562"/>
    </row>
    <row r="563" spans="22:25" x14ac:dyDescent="0.2">
      <c r="V563"/>
      <c r="W563"/>
      <c r="X563"/>
      <c r="Y563"/>
    </row>
    <row r="564" spans="22:25" x14ac:dyDescent="0.2">
      <c r="V564"/>
      <c r="W564"/>
      <c r="X564"/>
      <c r="Y564"/>
    </row>
    <row r="565" spans="22:25" x14ac:dyDescent="0.2">
      <c r="V565"/>
      <c r="W565"/>
      <c r="X565"/>
      <c r="Y565"/>
    </row>
    <row r="566" spans="22:25" x14ac:dyDescent="0.2">
      <c r="V566"/>
      <c r="W566"/>
      <c r="X566"/>
      <c r="Y566"/>
    </row>
    <row r="567" spans="22:25" x14ac:dyDescent="0.2">
      <c r="V567"/>
      <c r="W567"/>
      <c r="X567"/>
      <c r="Y567"/>
    </row>
    <row r="568" spans="22:25" x14ac:dyDescent="0.2">
      <c r="V568"/>
      <c r="W568"/>
      <c r="X568"/>
      <c r="Y568"/>
    </row>
    <row r="569" spans="22:25" x14ac:dyDescent="0.2">
      <c r="V569"/>
      <c r="W569"/>
      <c r="X569"/>
      <c r="Y569"/>
    </row>
    <row r="570" spans="22:25" x14ac:dyDescent="0.2">
      <c r="V570"/>
      <c r="W570"/>
      <c r="X570"/>
      <c r="Y570"/>
    </row>
    <row r="571" spans="22:25" x14ac:dyDescent="0.2">
      <c r="V571"/>
      <c r="W571"/>
      <c r="X571"/>
      <c r="Y571"/>
    </row>
    <row r="572" spans="22:25" x14ac:dyDescent="0.2">
      <c r="V572"/>
      <c r="W572"/>
      <c r="X572"/>
      <c r="Y572"/>
    </row>
    <row r="573" spans="22:25" x14ac:dyDescent="0.2">
      <c r="V573"/>
      <c r="W573"/>
      <c r="X573"/>
      <c r="Y573"/>
    </row>
    <row r="574" spans="22:25" x14ac:dyDescent="0.2">
      <c r="V574"/>
      <c r="W574"/>
      <c r="X574"/>
      <c r="Y574"/>
    </row>
    <row r="575" spans="22:25" x14ac:dyDescent="0.2">
      <c r="V575"/>
      <c r="W575"/>
      <c r="X575"/>
      <c r="Y575"/>
    </row>
    <row r="576" spans="22:25" x14ac:dyDescent="0.2">
      <c r="V576"/>
      <c r="W576"/>
      <c r="X576"/>
      <c r="Y576"/>
    </row>
    <row r="577" spans="22:25" x14ac:dyDescent="0.2">
      <c r="V577"/>
      <c r="W577"/>
      <c r="X577"/>
      <c r="Y577"/>
    </row>
    <row r="578" spans="22:25" x14ac:dyDescent="0.2">
      <c r="V578"/>
      <c r="W578"/>
      <c r="X578"/>
      <c r="Y578"/>
    </row>
    <row r="579" spans="22:25" x14ac:dyDescent="0.2">
      <c r="V579"/>
      <c r="W579"/>
      <c r="X579"/>
      <c r="Y579"/>
    </row>
    <row r="580" spans="22:25" x14ac:dyDescent="0.2">
      <c r="V580"/>
      <c r="W580"/>
      <c r="X580"/>
      <c r="Y580"/>
    </row>
    <row r="581" spans="22:25" x14ac:dyDescent="0.2">
      <c r="V581"/>
      <c r="W581"/>
      <c r="X581"/>
      <c r="Y581"/>
    </row>
    <row r="582" spans="22:25" x14ac:dyDescent="0.2">
      <c r="V582"/>
      <c r="W582"/>
      <c r="X582"/>
      <c r="Y582"/>
    </row>
    <row r="583" spans="22:25" x14ac:dyDescent="0.2">
      <c r="V583"/>
      <c r="W583"/>
      <c r="X583"/>
      <c r="Y583"/>
    </row>
    <row r="584" spans="22:25" x14ac:dyDescent="0.2">
      <c r="V584"/>
      <c r="W584"/>
      <c r="X584"/>
      <c r="Y584"/>
    </row>
    <row r="585" spans="22:25" x14ac:dyDescent="0.2">
      <c r="V585"/>
      <c r="W585"/>
      <c r="X585"/>
      <c r="Y585"/>
    </row>
    <row r="586" spans="22:25" x14ac:dyDescent="0.2">
      <c r="V586"/>
      <c r="W586"/>
      <c r="X586"/>
      <c r="Y586"/>
    </row>
    <row r="587" spans="22:25" x14ac:dyDescent="0.2">
      <c r="V587"/>
      <c r="W587"/>
      <c r="X587"/>
      <c r="Y587"/>
    </row>
    <row r="588" spans="22:25" x14ac:dyDescent="0.2">
      <c r="V588"/>
      <c r="W588"/>
      <c r="X588"/>
      <c r="Y588"/>
    </row>
    <row r="589" spans="22:25" x14ac:dyDescent="0.2">
      <c r="V589"/>
      <c r="W589"/>
      <c r="X589"/>
      <c r="Y589"/>
    </row>
    <row r="590" spans="22:25" x14ac:dyDescent="0.2">
      <c r="V590"/>
      <c r="W590"/>
      <c r="X590"/>
      <c r="Y590"/>
    </row>
    <row r="591" spans="22:25" x14ac:dyDescent="0.2">
      <c r="V591"/>
      <c r="W591"/>
      <c r="X591"/>
      <c r="Y591"/>
    </row>
    <row r="592" spans="22:25" x14ac:dyDescent="0.2">
      <c r="V592"/>
      <c r="W592"/>
      <c r="X592"/>
      <c r="Y592"/>
    </row>
    <row r="593" spans="22:25" x14ac:dyDescent="0.2">
      <c r="V593"/>
      <c r="W593"/>
      <c r="X593"/>
      <c r="Y593"/>
    </row>
    <row r="594" spans="22:25" x14ac:dyDescent="0.2">
      <c r="V594"/>
      <c r="W594"/>
      <c r="X594"/>
      <c r="Y594"/>
    </row>
    <row r="595" spans="22:25" x14ac:dyDescent="0.2">
      <c r="V595"/>
      <c r="W595"/>
      <c r="X595"/>
      <c r="Y595"/>
    </row>
    <row r="596" spans="22:25" x14ac:dyDescent="0.2">
      <c r="V596"/>
      <c r="W596"/>
      <c r="X596"/>
      <c r="Y596"/>
    </row>
    <row r="597" spans="22:25" x14ac:dyDescent="0.2">
      <c r="V597"/>
      <c r="W597"/>
      <c r="X597"/>
      <c r="Y597"/>
    </row>
    <row r="598" spans="22:25" x14ac:dyDescent="0.2">
      <c r="V598"/>
      <c r="W598"/>
      <c r="X598"/>
      <c r="Y598"/>
    </row>
    <row r="599" spans="22:25" x14ac:dyDescent="0.2">
      <c r="V599"/>
      <c r="W599"/>
      <c r="X599"/>
      <c r="Y599"/>
    </row>
    <row r="600" spans="22:25" x14ac:dyDescent="0.2">
      <c r="V600"/>
      <c r="W600"/>
      <c r="X600"/>
      <c r="Y600"/>
    </row>
    <row r="601" spans="22:25" x14ac:dyDescent="0.2">
      <c r="V601"/>
      <c r="W601"/>
      <c r="X601"/>
      <c r="Y601"/>
    </row>
    <row r="602" spans="22:25" x14ac:dyDescent="0.2">
      <c r="V602"/>
      <c r="W602"/>
      <c r="X602"/>
      <c r="Y602"/>
    </row>
    <row r="603" spans="22:25" x14ac:dyDescent="0.2">
      <c r="V603"/>
      <c r="W603"/>
      <c r="X603"/>
      <c r="Y603"/>
    </row>
    <row r="604" spans="22:25" x14ac:dyDescent="0.2">
      <c r="V604"/>
      <c r="W604"/>
      <c r="X604"/>
      <c r="Y604"/>
    </row>
    <row r="605" spans="22:25" x14ac:dyDescent="0.2">
      <c r="V605"/>
      <c r="W605"/>
      <c r="X605"/>
      <c r="Y605"/>
    </row>
    <row r="606" spans="22:25" x14ac:dyDescent="0.2">
      <c r="V606"/>
      <c r="W606"/>
      <c r="X606"/>
      <c r="Y606"/>
    </row>
    <row r="607" spans="22:25" x14ac:dyDescent="0.2">
      <c r="V607"/>
      <c r="W607"/>
      <c r="X607"/>
      <c r="Y607"/>
    </row>
    <row r="608" spans="22:25" x14ac:dyDescent="0.2">
      <c r="V608"/>
      <c r="W608"/>
      <c r="X608"/>
      <c r="Y608"/>
    </row>
    <row r="609" spans="22:25" x14ac:dyDescent="0.2">
      <c r="V609"/>
      <c r="W609"/>
      <c r="X609"/>
      <c r="Y609"/>
    </row>
    <row r="610" spans="22:25" x14ac:dyDescent="0.2">
      <c r="V610"/>
      <c r="W610"/>
      <c r="X610"/>
      <c r="Y610"/>
    </row>
    <row r="611" spans="22:25" x14ac:dyDescent="0.2">
      <c r="V611"/>
      <c r="W611"/>
      <c r="X611"/>
      <c r="Y611"/>
    </row>
    <row r="612" spans="22:25" x14ac:dyDescent="0.2">
      <c r="V612"/>
      <c r="W612"/>
      <c r="X612"/>
      <c r="Y612"/>
    </row>
    <row r="613" spans="22:25" x14ac:dyDescent="0.2">
      <c r="V613"/>
      <c r="W613"/>
      <c r="X613"/>
      <c r="Y613"/>
    </row>
    <row r="614" spans="22:25" x14ac:dyDescent="0.2">
      <c r="V614"/>
      <c r="W614"/>
      <c r="X614"/>
      <c r="Y614"/>
    </row>
    <row r="615" spans="22:25" x14ac:dyDescent="0.2">
      <c r="V615"/>
      <c r="W615"/>
      <c r="X615"/>
      <c r="Y615"/>
    </row>
    <row r="616" spans="22:25" x14ac:dyDescent="0.2">
      <c r="V616"/>
      <c r="W616"/>
      <c r="X616"/>
      <c r="Y616"/>
    </row>
    <row r="617" spans="22:25" x14ac:dyDescent="0.2">
      <c r="V617"/>
      <c r="W617"/>
      <c r="X617"/>
      <c r="Y617"/>
    </row>
    <row r="618" spans="22:25" x14ac:dyDescent="0.2">
      <c r="V618"/>
      <c r="W618"/>
      <c r="X618"/>
      <c r="Y618"/>
    </row>
    <row r="619" spans="22:25" x14ac:dyDescent="0.2">
      <c r="V619"/>
      <c r="W619"/>
      <c r="X619"/>
      <c r="Y619"/>
    </row>
    <row r="620" spans="22:25" x14ac:dyDescent="0.2">
      <c r="V620"/>
      <c r="W620"/>
      <c r="X620"/>
      <c r="Y620"/>
    </row>
    <row r="621" spans="22:25" x14ac:dyDescent="0.2">
      <c r="V621"/>
      <c r="W621"/>
      <c r="X621"/>
      <c r="Y621"/>
    </row>
    <row r="622" spans="22:25" x14ac:dyDescent="0.2">
      <c r="V622"/>
      <c r="W622"/>
      <c r="X622"/>
      <c r="Y622"/>
    </row>
    <row r="623" spans="22:25" x14ac:dyDescent="0.2">
      <c r="V623"/>
      <c r="W623"/>
      <c r="X623"/>
      <c r="Y623"/>
    </row>
    <row r="624" spans="22:25" x14ac:dyDescent="0.2">
      <c r="V624"/>
      <c r="W624"/>
      <c r="X624"/>
      <c r="Y624"/>
    </row>
    <row r="625" spans="22:25" x14ac:dyDescent="0.2">
      <c r="V625"/>
      <c r="W625"/>
      <c r="X625"/>
      <c r="Y625"/>
    </row>
    <row r="626" spans="22:25" x14ac:dyDescent="0.2">
      <c r="V626"/>
      <c r="W626"/>
      <c r="X626"/>
      <c r="Y626"/>
    </row>
    <row r="627" spans="22:25" x14ac:dyDescent="0.2">
      <c r="V627"/>
      <c r="W627"/>
      <c r="X627"/>
      <c r="Y627"/>
    </row>
    <row r="628" spans="22:25" x14ac:dyDescent="0.2">
      <c r="V628"/>
      <c r="W628"/>
      <c r="X628"/>
      <c r="Y628"/>
    </row>
    <row r="629" spans="22:25" x14ac:dyDescent="0.2">
      <c r="V629"/>
      <c r="W629"/>
      <c r="X629"/>
      <c r="Y629"/>
    </row>
    <row r="630" spans="22:25" x14ac:dyDescent="0.2">
      <c r="V630"/>
      <c r="W630"/>
      <c r="X630"/>
      <c r="Y630"/>
    </row>
    <row r="631" spans="22:25" x14ac:dyDescent="0.2">
      <c r="V631"/>
      <c r="W631"/>
      <c r="X631"/>
      <c r="Y631"/>
    </row>
    <row r="632" spans="22:25" x14ac:dyDescent="0.2">
      <c r="V632"/>
      <c r="W632"/>
      <c r="X632"/>
      <c r="Y632"/>
    </row>
    <row r="633" spans="22:25" x14ac:dyDescent="0.2">
      <c r="V633"/>
      <c r="W633"/>
      <c r="X633"/>
      <c r="Y633"/>
    </row>
    <row r="634" spans="22:25" x14ac:dyDescent="0.2">
      <c r="V634"/>
      <c r="W634"/>
      <c r="X634"/>
      <c r="Y634"/>
    </row>
    <row r="635" spans="22:25" x14ac:dyDescent="0.2">
      <c r="V635"/>
      <c r="W635"/>
      <c r="X635"/>
      <c r="Y635"/>
    </row>
    <row r="636" spans="22:25" x14ac:dyDescent="0.2">
      <c r="V636"/>
      <c r="W636"/>
      <c r="X636"/>
      <c r="Y636"/>
    </row>
    <row r="637" spans="22:25" x14ac:dyDescent="0.2">
      <c r="V637"/>
      <c r="W637"/>
      <c r="X637"/>
      <c r="Y637"/>
    </row>
    <row r="638" spans="22:25" x14ac:dyDescent="0.2">
      <c r="V638"/>
      <c r="W638"/>
      <c r="X638"/>
      <c r="Y638"/>
    </row>
    <row r="639" spans="22:25" x14ac:dyDescent="0.2">
      <c r="V639"/>
      <c r="W639"/>
      <c r="X639"/>
      <c r="Y639"/>
    </row>
    <row r="640" spans="22:25" x14ac:dyDescent="0.2">
      <c r="V640"/>
      <c r="W640"/>
      <c r="X640"/>
      <c r="Y640"/>
    </row>
    <row r="641" spans="22:25" x14ac:dyDescent="0.2">
      <c r="V641"/>
      <c r="W641"/>
      <c r="X641"/>
      <c r="Y641"/>
    </row>
    <row r="642" spans="22:25" x14ac:dyDescent="0.2">
      <c r="V642"/>
      <c r="W642"/>
      <c r="X642"/>
      <c r="Y642"/>
    </row>
    <row r="643" spans="22:25" x14ac:dyDescent="0.2">
      <c r="V643"/>
      <c r="W643"/>
      <c r="X643"/>
      <c r="Y643"/>
    </row>
    <row r="644" spans="22:25" x14ac:dyDescent="0.2">
      <c r="V644"/>
      <c r="W644"/>
      <c r="X644"/>
      <c r="Y644"/>
    </row>
    <row r="645" spans="22:25" x14ac:dyDescent="0.2">
      <c r="V645"/>
      <c r="W645"/>
      <c r="X645"/>
      <c r="Y645"/>
    </row>
    <row r="646" spans="22:25" x14ac:dyDescent="0.2">
      <c r="V646"/>
      <c r="W646"/>
      <c r="X646"/>
      <c r="Y646"/>
    </row>
    <row r="647" spans="22:25" x14ac:dyDescent="0.2">
      <c r="V647"/>
      <c r="W647"/>
      <c r="X647"/>
      <c r="Y647"/>
    </row>
    <row r="648" spans="22:25" x14ac:dyDescent="0.2">
      <c r="V648"/>
      <c r="W648"/>
      <c r="X648"/>
      <c r="Y648"/>
    </row>
    <row r="649" spans="22:25" x14ac:dyDescent="0.2">
      <c r="V649"/>
      <c r="W649"/>
      <c r="X649"/>
      <c r="Y649"/>
    </row>
    <row r="650" spans="22:25" x14ac:dyDescent="0.2">
      <c r="V650"/>
      <c r="W650"/>
      <c r="X650"/>
      <c r="Y650"/>
    </row>
    <row r="651" spans="22:25" x14ac:dyDescent="0.2">
      <c r="V651"/>
      <c r="W651"/>
      <c r="X651"/>
      <c r="Y651"/>
    </row>
    <row r="652" spans="22:25" x14ac:dyDescent="0.2">
      <c r="V652"/>
      <c r="W652"/>
      <c r="X652"/>
      <c r="Y652"/>
    </row>
    <row r="653" spans="22:25" x14ac:dyDescent="0.2">
      <c r="V653"/>
      <c r="W653"/>
      <c r="X653"/>
      <c r="Y653"/>
    </row>
    <row r="654" spans="22:25" x14ac:dyDescent="0.2">
      <c r="V654"/>
      <c r="W654"/>
      <c r="X654"/>
      <c r="Y654"/>
    </row>
    <row r="655" spans="22:25" x14ac:dyDescent="0.2">
      <c r="V655"/>
      <c r="W655"/>
      <c r="X655"/>
      <c r="Y655"/>
    </row>
    <row r="656" spans="22:25" x14ac:dyDescent="0.2">
      <c r="V656"/>
      <c r="W656"/>
      <c r="X656"/>
      <c r="Y656"/>
    </row>
    <row r="657" spans="22:25" x14ac:dyDescent="0.2">
      <c r="V657"/>
      <c r="W657"/>
      <c r="X657"/>
      <c r="Y657"/>
    </row>
    <row r="658" spans="22:25" x14ac:dyDescent="0.2">
      <c r="V658"/>
      <c r="W658"/>
      <c r="X658"/>
      <c r="Y658"/>
    </row>
    <row r="659" spans="22:25" x14ac:dyDescent="0.2">
      <c r="V659"/>
      <c r="W659"/>
      <c r="X659"/>
      <c r="Y659"/>
    </row>
    <row r="660" spans="22:25" x14ac:dyDescent="0.2">
      <c r="V660"/>
      <c r="W660"/>
      <c r="X660"/>
      <c r="Y660"/>
    </row>
    <row r="661" spans="22:25" x14ac:dyDescent="0.2">
      <c r="V661"/>
      <c r="W661"/>
      <c r="X661"/>
      <c r="Y661"/>
    </row>
    <row r="662" spans="22:25" x14ac:dyDescent="0.2">
      <c r="V662"/>
      <c r="W662"/>
      <c r="X662"/>
      <c r="Y662"/>
    </row>
    <row r="663" spans="22:25" x14ac:dyDescent="0.2">
      <c r="V663"/>
      <c r="W663"/>
      <c r="X663"/>
      <c r="Y663"/>
    </row>
    <row r="664" spans="22:25" x14ac:dyDescent="0.2">
      <c r="V664"/>
      <c r="W664"/>
      <c r="X664"/>
      <c r="Y664"/>
    </row>
    <row r="665" spans="22:25" x14ac:dyDescent="0.2">
      <c r="V665"/>
      <c r="W665"/>
      <c r="X665"/>
      <c r="Y665"/>
    </row>
    <row r="666" spans="22:25" x14ac:dyDescent="0.2">
      <c r="V666"/>
      <c r="W666"/>
      <c r="X666"/>
      <c r="Y666"/>
    </row>
    <row r="667" spans="22:25" x14ac:dyDescent="0.2">
      <c r="V667"/>
      <c r="W667"/>
      <c r="X667"/>
      <c r="Y667"/>
    </row>
    <row r="668" spans="22:25" x14ac:dyDescent="0.2">
      <c r="V668"/>
      <c r="W668"/>
      <c r="X668"/>
      <c r="Y668"/>
    </row>
    <row r="669" spans="22:25" x14ac:dyDescent="0.2">
      <c r="V669"/>
      <c r="W669"/>
      <c r="X669"/>
      <c r="Y669"/>
    </row>
    <row r="670" spans="22:25" x14ac:dyDescent="0.2">
      <c r="V670"/>
      <c r="W670"/>
      <c r="X670"/>
      <c r="Y670"/>
    </row>
    <row r="671" spans="22:25" x14ac:dyDescent="0.2">
      <c r="V671"/>
      <c r="W671"/>
      <c r="X671"/>
      <c r="Y671"/>
    </row>
    <row r="672" spans="22:25" x14ac:dyDescent="0.2">
      <c r="V672"/>
      <c r="W672"/>
      <c r="X672"/>
      <c r="Y672"/>
    </row>
    <row r="673" spans="22:25" x14ac:dyDescent="0.2">
      <c r="V673"/>
      <c r="W673"/>
      <c r="X673"/>
      <c r="Y673"/>
    </row>
    <row r="674" spans="22:25" x14ac:dyDescent="0.2">
      <c r="V674"/>
      <c r="W674"/>
      <c r="X674"/>
      <c r="Y674"/>
    </row>
    <row r="675" spans="22:25" x14ac:dyDescent="0.2">
      <c r="V675"/>
      <c r="W675"/>
      <c r="X675"/>
      <c r="Y675"/>
    </row>
    <row r="676" spans="22:25" x14ac:dyDescent="0.2">
      <c r="V676"/>
      <c r="W676"/>
      <c r="X676"/>
      <c r="Y676"/>
    </row>
    <row r="677" spans="22:25" x14ac:dyDescent="0.2">
      <c r="V677"/>
      <c r="W677"/>
      <c r="X677"/>
      <c r="Y677"/>
    </row>
    <row r="678" spans="22:25" x14ac:dyDescent="0.2">
      <c r="V678"/>
      <c r="W678"/>
      <c r="X678"/>
      <c r="Y678"/>
    </row>
    <row r="679" spans="22:25" x14ac:dyDescent="0.2">
      <c r="V679"/>
      <c r="W679"/>
      <c r="X679"/>
      <c r="Y679"/>
    </row>
    <row r="680" spans="22:25" x14ac:dyDescent="0.2">
      <c r="V680"/>
      <c r="W680"/>
      <c r="X680"/>
      <c r="Y680"/>
    </row>
    <row r="681" spans="22:25" x14ac:dyDescent="0.2">
      <c r="V681"/>
      <c r="W681"/>
      <c r="X681"/>
      <c r="Y681"/>
    </row>
    <row r="682" spans="22:25" x14ac:dyDescent="0.2">
      <c r="V682"/>
      <c r="W682"/>
      <c r="X682"/>
      <c r="Y682"/>
    </row>
    <row r="683" spans="22:25" x14ac:dyDescent="0.2">
      <c r="V683"/>
      <c r="W683"/>
      <c r="X683"/>
      <c r="Y683"/>
    </row>
    <row r="684" spans="22:25" x14ac:dyDescent="0.2">
      <c r="V684"/>
      <c r="W684"/>
      <c r="X684"/>
      <c r="Y684"/>
    </row>
    <row r="685" spans="22:25" x14ac:dyDescent="0.2">
      <c r="V685"/>
      <c r="W685"/>
      <c r="X685"/>
      <c r="Y685"/>
    </row>
    <row r="686" spans="22:25" x14ac:dyDescent="0.2">
      <c r="V686"/>
      <c r="W686"/>
      <c r="X686"/>
      <c r="Y686"/>
    </row>
    <row r="687" spans="22:25" x14ac:dyDescent="0.2">
      <c r="V687"/>
      <c r="W687"/>
      <c r="X687"/>
      <c r="Y687"/>
    </row>
    <row r="688" spans="22:25" x14ac:dyDescent="0.2">
      <c r="V688"/>
      <c r="W688"/>
      <c r="X688"/>
      <c r="Y688"/>
    </row>
    <row r="689" spans="22:25" x14ac:dyDescent="0.2">
      <c r="V689"/>
      <c r="W689"/>
      <c r="X689"/>
      <c r="Y689"/>
    </row>
    <row r="690" spans="22:25" x14ac:dyDescent="0.2">
      <c r="V690"/>
      <c r="W690"/>
      <c r="X690"/>
      <c r="Y690"/>
    </row>
    <row r="691" spans="22:25" x14ac:dyDescent="0.2">
      <c r="V691"/>
      <c r="W691"/>
      <c r="X691"/>
      <c r="Y691"/>
    </row>
    <row r="692" spans="22:25" x14ac:dyDescent="0.2">
      <c r="V692"/>
      <c r="W692"/>
      <c r="X692"/>
      <c r="Y692"/>
    </row>
    <row r="693" spans="22:25" x14ac:dyDescent="0.2">
      <c r="V693"/>
      <c r="W693"/>
      <c r="X693"/>
      <c r="Y693"/>
    </row>
    <row r="694" spans="22:25" x14ac:dyDescent="0.2">
      <c r="V694"/>
      <c r="W694"/>
      <c r="X694"/>
      <c r="Y694"/>
    </row>
    <row r="695" spans="22:25" x14ac:dyDescent="0.2">
      <c r="V695"/>
      <c r="W695"/>
      <c r="X695"/>
      <c r="Y695"/>
    </row>
    <row r="696" spans="22:25" x14ac:dyDescent="0.2">
      <c r="V696"/>
      <c r="W696"/>
      <c r="X696"/>
      <c r="Y696"/>
    </row>
    <row r="697" spans="22:25" x14ac:dyDescent="0.2">
      <c r="V697"/>
      <c r="W697"/>
      <c r="X697"/>
      <c r="Y697"/>
    </row>
    <row r="698" spans="22:25" x14ac:dyDescent="0.2">
      <c r="V698"/>
      <c r="W698"/>
      <c r="X698"/>
      <c r="Y698"/>
    </row>
    <row r="699" spans="22:25" x14ac:dyDescent="0.2">
      <c r="V699"/>
      <c r="W699"/>
      <c r="X699"/>
      <c r="Y699"/>
    </row>
    <row r="700" spans="22:25" x14ac:dyDescent="0.2">
      <c r="V700"/>
      <c r="W700"/>
      <c r="X700"/>
      <c r="Y700"/>
    </row>
    <row r="701" spans="22:25" x14ac:dyDescent="0.2">
      <c r="V701"/>
      <c r="W701"/>
      <c r="X701"/>
      <c r="Y701"/>
    </row>
    <row r="702" spans="22:25" x14ac:dyDescent="0.2">
      <c r="V702"/>
      <c r="W702"/>
      <c r="X702"/>
      <c r="Y702"/>
    </row>
    <row r="703" spans="22:25" x14ac:dyDescent="0.2">
      <c r="V703"/>
      <c r="W703"/>
      <c r="X703"/>
      <c r="Y703"/>
    </row>
    <row r="704" spans="22:25" x14ac:dyDescent="0.2">
      <c r="V704"/>
      <c r="W704"/>
      <c r="X704"/>
      <c r="Y704"/>
    </row>
    <row r="705" spans="22:25" x14ac:dyDescent="0.2">
      <c r="V705"/>
      <c r="W705"/>
      <c r="X705"/>
      <c r="Y705"/>
    </row>
    <row r="706" spans="22:25" x14ac:dyDescent="0.2">
      <c r="V706"/>
      <c r="W706"/>
      <c r="X706"/>
      <c r="Y706"/>
    </row>
    <row r="707" spans="22:25" x14ac:dyDescent="0.2">
      <c r="V707"/>
      <c r="W707"/>
      <c r="X707"/>
      <c r="Y707"/>
    </row>
    <row r="708" spans="22:25" x14ac:dyDescent="0.2">
      <c r="V708"/>
      <c r="W708"/>
      <c r="X708"/>
      <c r="Y708"/>
    </row>
    <row r="709" spans="22:25" x14ac:dyDescent="0.2">
      <c r="V709"/>
      <c r="W709"/>
      <c r="X709"/>
      <c r="Y709"/>
    </row>
    <row r="710" spans="22:25" x14ac:dyDescent="0.2">
      <c r="V710"/>
      <c r="W710"/>
      <c r="X710"/>
      <c r="Y710"/>
    </row>
    <row r="711" spans="22:25" x14ac:dyDescent="0.2">
      <c r="V711"/>
      <c r="W711"/>
      <c r="X711"/>
      <c r="Y711"/>
    </row>
    <row r="712" spans="22:25" x14ac:dyDescent="0.2">
      <c r="V712"/>
      <c r="W712"/>
      <c r="X712"/>
      <c r="Y712"/>
    </row>
    <row r="713" spans="22:25" x14ac:dyDescent="0.2">
      <c r="V713"/>
      <c r="W713"/>
      <c r="X713"/>
      <c r="Y713"/>
    </row>
    <row r="714" spans="22:25" x14ac:dyDescent="0.2">
      <c r="V714"/>
      <c r="W714"/>
      <c r="X714"/>
      <c r="Y714"/>
    </row>
    <row r="715" spans="22:25" x14ac:dyDescent="0.2">
      <c r="V715"/>
      <c r="W715"/>
      <c r="X715"/>
      <c r="Y715"/>
    </row>
    <row r="716" spans="22:25" x14ac:dyDescent="0.2">
      <c r="V716"/>
      <c r="W716"/>
      <c r="X716"/>
      <c r="Y716"/>
    </row>
    <row r="717" spans="22:25" x14ac:dyDescent="0.2">
      <c r="V717"/>
      <c r="W717"/>
      <c r="X717"/>
      <c r="Y717"/>
    </row>
    <row r="718" spans="22:25" x14ac:dyDescent="0.2">
      <c r="V718"/>
      <c r="W718"/>
      <c r="X718"/>
      <c r="Y718"/>
    </row>
    <row r="719" spans="22:25" x14ac:dyDescent="0.2">
      <c r="V719"/>
      <c r="W719"/>
      <c r="X719"/>
      <c r="Y719"/>
    </row>
    <row r="720" spans="22:25" x14ac:dyDescent="0.2">
      <c r="V720"/>
      <c r="W720"/>
      <c r="X720"/>
      <c r="Y720"/>
    </row>
    <row r="721" spans="22:25" x14ac:dyDescent="0.2">
      <c r="V721"/>
      <c r="W721"/>
      <c r="X721"/>
      <c r="Y721"/>
    </row>
    <row r="722" spans="22:25" x14ac:dyDescent="0.2">
      <c r="V722"/>
      <c r="W722"/>
      <c r="X722"/>
      <c r="Y722"/>
    </row>
    <row r="723" spans="22:25" x14ac:dyDescent="0.2">
      <c r="V723"/>
      <c r="W723"/>
      <c r="X723"/>
      <c r="Y723"/>
    </row>
    <row r="724" spans="22:25" x14ac:dyDescent="0.2">
      <c r="V724"/>
      <c r="W724"/>
      <c r="X724"/>
      <c r="Y724"/>
    </row>
    <row r="725" spans="22:25" x14ac:dyDescent="0.2">
      <c r="V725"/>
      <c r="W725"/>
      <c r="X725"/>
      <c r="Y725"/>
    </row>
    <row r="726" spans="22:25" x14ac:dyDescent="0.2">
      <c r="V726"/>
      <c r="W726"/>
      <c r="X726"/>
      <c r="Y726"/>
    </row>
    <row r="727" spans="22:25" x14ac:dyDescent="0.2">
      <c r="V727"/>
      <c r="W727"/>
      <c r="X727"/>
      <c r="Y727"/>
    </row>
    <row r="728" spans="22:25" x14ac:dyDescent="0.2">
      <c r="V728"/>
      <c r="W728"/>
      <c r="X728"/>
      <c r="Y728"/>
    </row>
    <row r="729" spans="22:25" x14ac:dyDescent="0.2">
      <c r="V729"/>
      <c r="W729"/>
      <c r="X729"/>
      <c r="Y729"/>
    </row>
    <row r="730" spans="22:25" x14ac:dyDescent="0.2">
      <c r="V730"/>
      <c r="W730"/>
      <c r="X730"/>
      <c r="Y730"/>
    </row>
    <row r="731" spans="22:25" x14ac:dyDescent="0.2">
      <c r="V731"/>
      <c r="W731"/>
      <c r="X731"/>
      <c r="Y731"/>
    </row>
    <row r="732" spans="22:25" x14ac:dyDescent="0.2">
      <c r="V732"/>
      <c r="W732"/>
      <c r="X732"/>
      <c r="Y732"/>
    </row>
    <row r="733" spans="22:25" x14ac:dyDescent="0.2">
      <c r="V733"/>
      <c r="W733"/>
      <c r="X733"/>
      <c r="Y733"/>
    </row>
    <row r="734" spans="22:25" x14ac:dyDescent="0.2">
      <c r="V734"/>
      <c r="W734"/>
      <c r="X734"/>
      <c r="Y734"/>
    </row>
    <row r="735" spans="22:25" x14ac:dyDescent="0.2">
      <c r="V735"/>
      <c r="W735"/>
      <c r="X735"/>
      <c r="Y735"/>
    </row>
    <row r="736" spans="22:25" x14ac:dyDescent="0.2">
      <c r="V736"/>
      <c r="W736"/>
      <c r="X736"/>
      <c r="Y736"/>
    </row>
    <row r="737" spans="22:25" x14ac:dyDescent="0.2">
      <c r="V737"/>
      <c r="W737"/>
      <c r="X737"/>
      <c r="Y737"/>
    </row>
    <row r="738" spans="22:25" x14ac:dyDescent="0.2">
      <c r="V738"/>
      <c r="W738"/>
      <c r="X738"/>
      <c r="Y738"/>
    </row>
    <row r="739" spans="22:25" x14ac:dyDescent="0.2">
      <c r="V739"/>
      <c r="W739"/>
      <c r="X739"/>
      <c r="Y739"/>
    </row>
    <row r="740" spans="22:25" x14ac:dyDescent="0.2">
      <c r="V740"/>
      <c r="W740"/>
      <c r="X740"/>
      <c r="Y740"/>
    </row>
    <row r="741" spans="22:25" x14ac:dyDescent="0.2">
      <c r="V741"/>
      <c r="W741"/>
      <c r="X741"/>
      <c r="Y741"/>
    </row>
    <row r="742" spans="22:25" x14ac:dyDescent="0.2">
      <c r="V742"/>
      <c r="W742"/>
      <c r="X742"/>
      <c r="Y742"/>
    </row>
    <row r="743" spans="22:25" x14ac:dyDescent="0.2">
      <c r="V743"/>
      <c r="W743"/>
      <c r="X743"/>
      <c r="Y743"/>
    </row>
    <row r="744" spans="22:25" x14ac:dyDescent="0.2">
      <c r="V744"/>
      <c r="W744"/>
      <c r="X744"/>
      <c r="Y744"/>
    </row>
    <row r="745" spans="22:25" x14ac:dyDescent="0.2">
      <c r="V745"/>
      <c r="W745"/>
      <c r="X745"/>
      <c r="Y745"/>
    </row>
    <row r="746" spans="22:25" x14ac:dyDescent="0.2">
      <c r="V746"/>
      <c r="W746"/>
      <c r="X746"/>
      <c r="Y746"/>
    </row>
    <row r="747" spans="22:25" x14ac:dyDescent="0.2">
      <c r="V747"/>
      <c r="W747"/>
      <c r="X747"/>
      <c r="Y747"/>
    </row>
    <row r="748" spans="22:25" x14ac:dyDescent="0.2">
      <c r="V748"/>
      <c r="W748"/>
      <c r="X748"/>
      <c r="Y748"/>
    </row>
    <row r="749" spans="22:25" x14ac:dyDescent="0.2">
      <c r="V749"/>
      <c r="W749"/>
      <c r="X749"/>
      <c r="Y749"/>
    </row>
    <row r="750" spans="22:25" x14ac:dyDescent="0.2">
      <c r="V750"/>
      <c r="W750"/>
      <c r="X750"/>
      <c r="Y750"/>
    </row>
    <row r="751" spans="22:25" x14ac:dyDescent="0.2">
      <c r="V751"/>
      <c r="W751"/>
      <c r="X751"/>
      <c r="Y751"/>
    </row>
    <row r="752" spans="22:25" x14ac:dyDescent="0.2">
      <c r="V752"/>
      <c r="W752"/>
      <c r="X752"/>
      <c r="Y752"/>
    </row>
    <row r="753" spans="22:25" x14ac:dyDescent="0.2">
      <c r="V753"/>
      <c r="W753"/>
      <c r="X753"/>
      <c r="Y753"/>
    </row>
    <row r="754" spans="22:25" x14ac:dyDescent="0.2">
      <c r="V754"/>
      <c r="W754"/>
      <c r="X754"/>
      <c r="Y754"/>
    </row>
    <row r="755" spans="22:25" x14ac:dyDescent="0.2">
      <c r="V755"/>
      <c r="W755"/>
      <c r="X755"/>
      <c r="Y755"/>
    </row>
    <row r="756" spans="22:25" x14ac:dyDescent="0.2">
      <c r="V756"/>
      <c r="W756"/>
      <c r="X756"/>
      <c r="Y756"/>
    </row>
    <row r="757" spans="22:25" x14ac:dyDescent="0.2">
      <c r="V757"/>
      <c r="W757"/>
      <c r="X757"/>
      <c r="Y757"/>
    </row>
    <row r="758" spans="22:25" x14ac:dyDescent="0.2">
      <c r="V758"/>
      <c r="W758"/>
      <c r="X758"/>
      <c r="Y758"/>
    </row>
    <row r="759" spans="22:25" x14ac:dyDescent="0.2">
      <c r="V759"/>
      <c r="W759"/>
      <c r="X759"/>
      <c r="Y759"/>
    </row>
    <row r="760" spans="22:25" x14ac:dyDescent="0.2">
      <c r="V760"/>
      <c r="W760"/>
      <c r="X760"/>
      <c r="Y760"/>
    </row>
    <row r="761" spans="22:25" x14ac:dyDescent="0.2">
      <c r="V761"/>
      <c r="W761"/>
      <c r="X761"/>
      <c r="Y761"/>
    </row>
    <row r="762" spans="22:25" x14ac:dyDescent="0.2">
      <c r="V762"/>
      <c r="W762"/>
      <c r="X762"/>
      <c r="Y762"/>
    </row>
    <row r="763" spans="22:25" x14ac:dyDescent="0.2">
      <c r="V763"/>
      <c r="W763"/>
      <c r="X763"/>
      <c r="Y763"/>
    </row>
    <row r="764" spans="22:25" x14ac:dyDescent="0.2">
      <c r="V764"/>
      <c r="W764"/>
      <c r="X764"/>
      <c r="Y764"/>
    </row>
    <row r="765" spans="22:25" x14ac:dyDescent="0.2">
      <c r="V765"/>
      <c r="W765"/>
      <c r="X765"/>
      <c r="Y765"/>
    </row>
    <row r="766" spans="22:25" x14ac:dyDescent="0.2">
      <c r="V766"/>
      <c r="W766"/>
      <c r="X766"/>
      <c r="Y766"/>
    </row>
    <row r="767" spans="22:25" x14ac:dyDescent="0.2">
      <c r="V767"/>
      <c r="W767"/>
      <c r="X767"/>
      <c r="Y767"/>
    </row>
    <row r="768" spans="22:25" x14ac:dyDescent="0.2">
      <c r="V768"/>
      <c r="W768"/>
      <c r="X768"/>
      <c r="Y768"/>
    </row>
    <row r="769" spans="22:25" x14ac:dyDescent="0.2">
      <c r="V769"/>
      <c r="W769"/>
      <c r="X769"/>
      <c r="Y769"/>
    </row>
    <row r="770" spans="22:25" x14ac:dyDescent="0.2">
      <c r="V770"/>
      <c r="W770"/>
      <c r="X770"/>
      <c r="Y770"/>
    </row>
    <row r="771" spans="22:25" x14ac:dyDescent="0.2">
      <c r="V771"/>
      <c r="W771"/>
      <c r="X771"/>
      <c r="Y771"/>
    </row>
    <row r="772" spans="22:25" x14ac:dyDescent="0.2">
      <c r="V772"/>
      <c r="W772"/>
      <c r="X772"/>
      <c r="Y772"/>
    </row>
    <row r="773" spans="22:25" x14ac:dyDescent="0.2">
      <c r="V773"/>
      <c r="W773"/>
      <c r="X773"/>
      <c r="Y773"/>
    </row>
    <row r="774" spans="22:25" x14ac:dyDescent="0.2">
      <c r="V774"/>
      <c r="W774"/>
      <c r="X774"/>
      <c r="Y774"/>
    </row>
    <row r="775" spans="22:25" x14ac:dyDescent="0.2">
      <c r="V775"/>
      <c r="W775"/>
      <c r="X775"/>
      <c r="Y775"/>
    </row>
    <row r="776" spans="22:25" x14ac:dyDescent="0.2">
      <c r="V776"/>
      <c r="W776"/>
      <c r="X776"/>
      <c r="Y776"/>
    </row>
    <row r="777" spans="22:25" x14ac:dyDescent="0.2">
      <c r="V777"/>
      <c r="W777"/>
      <c r="X777"/>
      <c r="Y777"/>
    </row>
    <row r="778" spans="22:25" x14ac:dyDescent="0.2">
      <c r="V778"/>
      <c r="W778"/>
      <c r="X778"/>
      <c r="Y778"/>
    </row>
    <row r="779" spans="22:25" x14ac:dyDescent="0.2">
      <c r="V779"/>
      <c r="W779"/>
      <c r="X779"/>
      <c r="Y779"/>
    </row>
    <row r="780" spans="22:25" x14ac:dyDescent="0.2">
      <c r="V780"/>
      <c r="W780"/>
      <c r="X780"/>
      <c r="Y780"/>
    </row>
    <row r="781" spans="22:25" x14ac:dyDescent="0.2">
      <c r="V781"/>
      <c r="W781"/>
      <c r="X781"/>
      <c r="Y781"/>
    </row>
    <row r="782" spans="22:25" x14ac:dyDescent="0.2">
      <c r="V782"/>
      <c r="W782"/>
      <c r="X782"/>
      <c r="Y782"/>
    </row>
    <row r="783" spans="22:25" x14ac:dyDescent="0.2">
      <c r="V783"/>
      <c r="W783"/>
      <c r="X783"/>
      <c r="Y783"/>
    </row>
    <row r="784" spans="22:25" x14ac:dyDescent="0.2">
      <c r="V784"/>
      <c r="W784"/>
      <c r="X784"/>
      <c r="Y784"/>
    </row>
    <row r="785" spans="22:25" x14ac:dyDescent="0.2">
      <c r="V785"/>
      <c r="W785"/>
      <c r="X785"/>
      <c r="Y785"/>
    </row>
    <row r="786" spans="22:25" x14ac:dyDescent="0.2">
      <c r="V786"/>
      <c r="W786"/>
      <c r="X786"/>
      <c r="Y786"/>
    </row>
    <row r="787" spans="22:25" x14ac:dyDescent="0.2">
      <c r="V787"/>
      <c r="W787"/>
      <c r="X787"/>
      <c r="Y787"/>
    </row>
    <row r="788" spans="22:25" x14ac:dyDescent="0.2">
      <c r="V788"/>
      <c r="W788"/>
      <c r="X788"/>
      <c r="Y788"/>
    </row>
    <row r="789" spans="22:25" x14ac:dyDescent="0.2">
      <c r="V789"/>
      <c r="W789"/>
      <c r="X789"/>
      <c r="Y789"/>
    </row>
    <row r="790" spans="22:25" x14ac:dyDescent="0.2">
      <c r="V790"/>
      <c r="W790"/>
      <c r="X790"/>
      <c r="Y790"/>
    </row>
    <row r="791" spans="22:25" x14ac:dyDescent="0.2">
      <c r="V791"/>
      <c r="W791"/>
      <c r="X791"/>
      <c r="Y791"/>
    </row>
    <row r="792" spans="22:25" x14ac:dyDescent="0.2">
      <c r="V792"/>
      <c r="W792"/>
      <c r="X792"/>
      <c r="Y792"/>
    </row>
    <row r="793" spans="22:25" x14ac:dyDescent="0.2">
      <c r="V793"/>
      <c r="W793"/>
      <c r="X793"/>
      <c r="Y793"/>
    </row>
    <row r="794" spans="22:25" x14ac:dyDescent="0.2">
      <c r="V794"/>
      <c r="W794"/>
      <c r="X794"/>
      <c r="Y794"/>
    </row>
    <row r="795" spans="22:25" x14ac:dyDescent="0.2">
      <c r="V795"/>
      <c r="W795"/>
      <c r="X795"/>
      <c r="Y795"/>
    </row>
    <row r="796" spans="22:25" x14ac:dyDescent="0.2">
      <c r="V796"/>
      <c r="W796"/>
      <c r="X796"/>
      <c r="Y796"/>
    </row>
    <row r="797" spans="22:25" x14ac:dyDescent="0.2">
      <c r="V797"/>
      <c r="W797"/>
      <c r="X797"/>
      <c r="Y797"/>
    </row>
    <row r="798" spans="22:25" x14ac:dyDescent="0.2">
      <c r="V798"/>
      <c r="W798"/>
      <c r="X798"/>
      <c r="Y798"/>
    </row>
    <row r="799" spans="22:25" x14ac:dyDescent="0.2">
      <c r="V799"/>
      <c r="W799"/>
      <c r="X799"/>
      <c r="Y799"/>
    </row>
    <row r="800" spans="22:25" x14ac:dyDescent="0.2">
      <c r="V800"/>
      <c r="W800"/>
      <c r="X800"/>
      <c r="Y800"/>
    </row>
    <row r="801" spans="22:25" x14ac:dyDescent="0.2">
      <c r="V801"/>
      <c r="W801"/>
      <c r="X801"/>
      <c r="Y801"/>
    </row>
    <row r="802" spans="22:25" x14ac:dyDescent="0.2">
      <c r="V802"/>
      <c r="W802"/>
      <c r="X802"/>
      <c r="Y802"/>
    </row>
    <row r="803" spans="22:25" x14ac:dyDescent="0.2">
      <c r="V803"/>
      <c r="W803"/>
      <c r="X803"/>
      <c r="Y803"/>
    </row>
    <row r="804" spans="22:25" x14ac:dyDescent="0.2">
      <c r="V804"/>
      <c r="W804"/>
      <c r="X804"/>
      <c r="Y804"/>
    </row>
    <row r="805" spans="22:25" x14ac:dyDescent="0.2">
      <c r="V805"/>
      <c r="W805"/>
      <c r="X805"/>
      <c r="Y805"/>
    </row>
    <row r="806" spans="22:25" x14ac:dyDescent="0.2">
      <c r="V806"/>
      <c r="W806"/>
      <c r="X806"/>
      <c r="Y806"/>
    </row>
    <row r="807" spans="22:25" x14ac:dyDescent="0.2">
      <c r="V807"/>
      <c r="W807"/>
      <c r="X807"/>
      <c r="Y807"/>
    </row>
    <row r="808" spans="22:25" x14ac:dyDescent="0.2">
      <c r="V808"/>
      <c r="W808"/>
      <c r="X808"/>
      <c r="Y808"/>
    </row>
    <row r="809" spans="22:25" x14ac:dyDescent="0.2">
      <c r="V809"/>
      <c r="W809"/>
      <c r="X809"/>
      <c r="Y809"/>
    </row>
    <row r="810" spans="22:25" x14ac:dyDescent="0.2">
      <c r="V810"/>
      <c r="W810"/>
      <c r="X810"/>
      <c r="Y810"/>
    </row>
    <row r="811" spans="22:25" x14ac:dyDescent="0.2">
      <c r="V811"/>
      <c r="W811"/>
      <c r="X811"/>
      <c r="Y811"/>
    </row>
    <row r="812" spans="22:25" x14ac:dyDescent="0.2">
      <c r="V812"/>
      <c r="W812"/>
      <c r="X812"/>
      <c r="Y812"/>
    </row>
    <row r="813" spans="22:25" x14ac:dyDescent="0.2">
      <c r="V813"/>
      <c r="W813"/>
      <c r="X813"/>
      <c r="Y813"/>
    </row>
    <row r="814" spans="22:25" x14ac:dyDescent="0.2">
      <c r="V814"/>
      <c r="W814"/>
      <c r="X814"/>
      <c r="Y814"/>
    </row>
    <row r="815" spans="22:25" x14ac:dyDescent="0.2">
      <c r="V815"/>
      <c r="W815"/>
      <c r="X815"/>
      <c r="Y815"/>
    </row>
    <row r="816" spans="22:25" x14ac:dyDescent="0.2">
      <c r="V816"/>
      <c r="W816"/>
      <c r="X816"/>
      <c r="Y816"/>
    </row>
    <row r="817" spans="22:25" x14ac:dyDescent="0.2">
      <c r="V817"/>
      <c r="W817"/>
      <c r="X817"/>
      <c r="Y817"/>
    </row>
    <row r="818" spans="22:25" x14ac:dyDescent="0.2">
      <c r="V818"/>
      <c r="W818"/>
      <c r="X818"/>
      <c r="Y818"/>
    </row>
    <row r="819" spans="22:25" x14ac:dyDescent="0.2">
      <c r="V819"/>
      <c r="W819"/>
      <c r="X819"/>
      <c r="Y819"/>
    </row>
    <row r="820" spans="22:25" x14ac:dyDescent="0.2">
      <c r="V820"/>
      <c r="W820"/>
      <c r="X820"/>
      <c r="Y820"/>
    </row>
    <row r="821" spans="22:25" x14ac:dyDescent="0.2">
      <c r="V821"/>
      <c r="W821"/>
      <c r="X821"/>
      <c r="Y821"/>
    </row>
    <row r="822" spans="22:25" x14ac:dyDescent="0.2">
      <c r="V822"/>
      <c r="W822"/>
      <c r="X822"/>
      <c r="Y822"/>
    </row>
    <row r="823" spans="22:25" x14ac:dyDescent="0.2">
      <c r="V823"/>
      <c r="W823"/>
      <c r="X823"/>
      <c r="Y823"/>
    </row>
    <row r="824" spans="22:25" x14ac:dyDescent="0.2">
      <c r="V824"/>
      <c r="W824"/>
      <c r="X824"/>
      <c r="Y824"/>
    </row>
    <row r="825" spans="22:25" x14ac:dyDescent="0.2">
      <c r="V825"/>
      <c r="W825"/>
      <c r="X825"/>
      <c r="Y825"/>
    </row>
    <row r="826" spans="22:25" x14ac:dyDescent="0.2">
      <c r="V826"/>
      <c r="W826"/>
      <c r="X826"/>
      <c r="Y826"/>
    </row>
    <row r="827" spans="22:25" x14ac:dyDescent="0.2">
      <c r="V827"/>
      <c r="W827"/>
      <c r="X827"/>
      <c r="Y827"/>
    </row>
    <row r="828" spans="22:25" x14ac:dyDescent="0.2">
      <c r="V828"/>
      <c r="W828"/>
      <c r="X828"/>
      <c r="Y828"/>
    </row>
    <row r="829" spans="22:25" x14ac:dyDescent="0.2">
      <c r="V829"/>
      <c r="W829"/>
      <c r="X829"/>
      <c r="Y829"/>
    </row>
    <row r="830" spans="22:25" x14ac:dyDescent="0.2">
      <c r="V830"/>
      <c r="W830"/>
      <c r="X830"/>
      <c r="Y830"/>
    </row>
    <row r="831" spans="22:25" x14ac:dyDescent="0.2">
      <c r="V831"/>
      <c r="W831"/>
      <c r="X831"/>
      <c r="Y831"/>
    </row>
    <row r="832" spans="22:25" x14ac:dyDescent="0.2">
      <c r="V832"/>
      <c r="W832"/>
      <c r="X832"/>
      <c r="Y832"/>
    </row>
    <row r="833" spans="22:25" x14ac:dyDescent="0.2">
      <c r="V833"/>
      <c r="W833"/>
      <c r="X833"/>
      <c r="Y833"/>
    </row>
    <row r="834" spans="22:25" x14ac:dyDescent="0.2">
      <c r="V834"/>
      <c r="W834"/>
      <c r="X834"/>
      <c r="Y834"/>
    </row>
    <row r="835" spans="22:25" x14ac:dyDescent="0.2">
      <c r="V835"/>
      <c r="W835"/>
      <c r="X835"/>
      <c r="Y835"/>
    </row>
    <row r="836" spans="22:25" x14ac:dyDescent="0.2">
      <c r="V836"/>
      <c r="W836"/>
      <c r="X836"/>
      <c r="Y836"/>
    </row>
    <row r="837" spans="22:25" x14ac:dyDescent="0.2">
      <c r="V837"/>
      <c r="W837"/>
      <c r="X837"/>
      <c r="Y837"/>
    </row>
    <row r="838" spans="22:25" x14ac:dyDescent="0.2">
      <c r="V838"/>
      <c r="W838"/>
      <c r="X838"/>
      <c r="Y838"/>
    </row>
    <row r="839" spans="22:25" x14ac:dyDescent="0.2">
      <c r="V839"/>
      <c r="W839"/>
      <c r="X839"/>
      <c r="Y839"/>
    </row>
    <row r="840" spans="22:25" x14ac:dyDescent="0.2">
      <c r="V840"/>
      <c r="W840"/>
      <c r="X840"/>
      <c r="Y840"/>
    </row>
    <row r="841" spans="22:25" x14ac:dyDescent="0.2">
      <c r="V841"/>
      <c r="W841"/>
      <c r="X841"/>
      <c r="Y841"/>
    </row>
    <row r="842" spans="22:25" x14ac:dyDescent="0.2">
      <c r="V842"/>
      <c r="W842"/>
      <c r="X842"/>
      <c r="Y842"/>
    </row>
    <row r="843" spans="22:25" x14ac:dyDescent="0.2">
      <c r="V843"/>
      <c r="W843"/>
      <c r="X843"/>
      <c r="Y843"/>
    </row>
    <row r="844" spans="22:25" x14ac:dyDescent="0.2">
      <c r="V844"/>
      <c r="W844"/>
      <c r="X844"/>
      <c r="Y844"/>
    </row>
    <row r="845" spans="22:25" x14ac:dyDescent="0.2">
      <c r="V845"/>
      <c r="W845"/>
      <c r="X845"/>
      <c r="Y845"/>
    </row>
    <row r="846" spans="22:25" x14ac:dyDescent="0.2">
      <c r="V846"/>
      <c r="W846"/>
      <c r="X846"/>
      <c r="Y846"/>
    </row>
    <row r="847" spans="22:25" x14ac:dyDescent="0.2">
      <c r="V847"/>
      <c r="W847"/>
      <c r="X847"/>
      <c r="Y847"/>
    </row>
    <row r="848" spans="22:25" x14ac:dyDescent="0.2">
      <c r="V848"/>
      <c r="W848"/>
      <c r="X848"/>
      <c r="Y848"/>
    </row>
    <row r="849" spans="22:25" x14ac:dyDescent="0.2">
      <c r="V849"/>
      <c r="W849"/>
      <c r="X849"/>
      <c r="Y849"/>
    </row>
    <row r="850" spans="22:25" x14ac:dyDescent="0.2">
      <c r="V850"/>
      <c r="W850"/>
      <c r="X850"/>
      <c r="Y850"/>
    </row>
    <row r="851" spans="22:25" x14ac:dyDescent="0.2">
      <c r="V851"/>
      <c r="W851"/>
      <c r="X851"/>
      <c r="Y851"/>
    </row>
    <row r="852" spans="22:25" x14ac:dyDescent="0.2">
      <c r="V852"/>
      <c r="W852"/>
      <c r="X852"/>
      <c r="Y852"/>
    </row>
    <row r="853" spans="22:25" x14ac:dyDescent="0.2">
      <c r="V853"/>
      <c r="W853"/>
      <c r="X853"/>
      <c r="Y853"/>
    </row>
    <row r="854" spans="22:25" x14ac:dyDescent="0.2">
      <c r="V854"/>
      <c r="W854"/>
      <c r="X854"/>
      <c r="Y854"/>
    </row>
    <row r="855" spans="22:25" x14ac:dyDescent="0.2">
      <c r="V855"/>
      <c r="W855"/>
      <c r="X855"/>
      <c r="Y855"/>
    </row>
    <row r="856" spans="22:25" x14ac:dyDescent="0.2">
      <c r="V856"/>
      <c r="W856"/>
      <c r="X856"/>
      <c r="Y856"/>
    </row>
    <row r="857" spans="22:25" x14ac:dyDescent="0.2">
      <c r="V857"/>
      <c r="W857"/>
      <c r="X857"/>
      <c r="Y857"/>
    </row>
    <row r="858" spans="22:25" x14ac:dyDescent="0.2">
      <c r="V858"/>
      <c r="W858"/>
      <c r="X858"/>
      <c r="Y858"/>
    </row>
    <row r="859" spans="22:25" x14ac:dyDescent="0.2">
      <c r="V859"/>
      <c r="W859"/>
      <c r="X859"/>
      <c r="Y859"/>
    </row>
    <row r="860" spans="22:25" x14ac:dyDescent="0.2">
      <c r="V860"/>
      <c r="W860"/>
      <c r="X860"/>
      <c r="Y860"/>
    </row>
    <row r="861" spans="22:25" x14ac:dyDescent="0.2">
      <c r="V861"/>
      <c r="W861"/>
      <c r="X861"/>
      <c r="Y861"/>
    </row>
    <row r="862" spans="22:25" x14ac:dyDescent="0.2">
      <c r="V862"/>
      <c r="W862"/>
      <c r="X862"/>
      <c r="Y862"/>
    </row>
    <row r="863" spans="22:25" x14ac:dyDescent="0.2">
      <c r="V863"/>
      <c r="W863"/>
      <c r="X863"/>
      <c r="Y863"/>
    </row>
    <row r="864" spans="22:25" x14ac:dyDescent="0.2">
      <c r="V864"/>
      <c r="W864"/>
      <c r="X864"/>
      <c r="Y864"/>
    </row>
    <row r="865" spans="22:25" x14ac:dyDescent="0.2">
      <c r="V865"/>
      <c r="W865"/>
      <c r="X865"/>
      <c r="Y865"/>
    </row>
    <row r="866" spans="22:25" x14ac:dyDescent="0.2">
      <c r="V866"/>
      <c r="W866"/>
      <c r="X866"/>
      <c r="Y866"/>
    </row>
    <row r="867" spans="22:25" x14ac:dyDescent="0.2">
      <c r="V867"/>
      <c r="W867"/>
      <c r="X867"/>
      <c r="Y867"/>
    </row>
    <row r="868" spans="22:25" x14ac:dyDescent="0.2">
      <c r="V868"/>
      <c r="W868"/>
      <c r="X868"/>
      <c r="Y868"/>
    </row>
    <row r="869" spans="22:25" x14ac:dyDescent="0.2">
      <c r="V869"/>
      <c r="W869"/>
      <c r="X869"/>
      <c r="Y869"/>
    </row>
    <row r="870" spans="22:25" x14ac:dyDescent="0.2">
      <c r="V870"/>
      <c r="W870"/>
      <c r="X870"/>
      <c r="Y870"/>
    </row>
    <row r="871" spans="22:25" x14ac:dyDescent="0.2">
      <c r="V871"/>
      <c r="W871"/>
      <c r="X871"/>
      <c r="Y871"/>
    </row>
    <row r="872" spans="22:25" x14ac:dyDescent="0.2">
      <c r="V872"/>
      <c r="W872"/>
      <c r="X872"/>
      <c r="Y872"/>
    </row>
    <row r="873" spans="22:25" x14ac:dyDescent="0.2">
      <c r="V873"/>
      <c r="W873"/>
      <c r="X873"/>
      <c r="Y873"/>
    </row>
    <row r="874" spans="22:25" x14ac:dyDescent="0.2">
      <c r="V874"/>
      <c r="W874"/>
      <c r="X874"/>
      <c r="Y874"/>
    </row>
    <row r="875" spans="22:25" x14ac:dyDescent="0.2">
      <c r="V875"/>
      <c r="W875"/>
      <c r="X875"/>
      <c r="Y875"/>
    </row>
    <row r="876" spans="22:25" x14ac:dyDescent="0.2">
      <c r="V876"/>
      <c r="W876"/>
      <c r="X876"/>
      <c r="Y876"/>
    </row>
    <row r="877" spans="22:25" x14ac:dyDescent="0.2">
      <c r="V877"/>
      <c r="W877"/>
      <c r="X877"/>
      <c r="Y877"/>
    </row>
    <row r="878" spans="22:25" x14ac:dyDescent="0.2">
      <c r="V878"/>
      <c r="W878"/>
      <c r="X878"/>
      <c r="Y878"/>
    </row>
    <row r="879" spans="22:25" x14ac:dyDescent="0.2">
      <c r="V879"/>
      <c r="W879"/>
      <c r="X879"/>
      <c r="Y879"/>
    </row>
    <row r="880" spans="22:25" x14ac:dyDescent="0.2">
      <c r="V880"/>
      <c r="W880"/>
      <c r="X880"/>
      <c r="Y880"/>
    </row>
    <row r="881" spans="22:25" x14ac:dyDescent="0.2">
      <c r="V881"/>
      <c r="W881"/>
      <c r="X881"/>
      <c r="Y881"/>
    </row>
    <row r="882" spans="22:25" x14ac:dyDescent="0.2">
      <c r="V882"/>
      <c r="W882"/>
      <c r="X882"/>
      <c r="Y882"/>
    </row>
    <row r="883" spans="22:25" x14ac:dyDescent="0.2">
      <c r="V883"/>
      <c r="W883"/>
      <c r="X883"/>
      <c r="Y883"/>
    </row>
    <row r="884" spans="22:25" x14ac:dyDescent="0.2">
      <c r="V884"/>
      <c r="W884"/>
      <c r="X884"/>
      <c r="Y884"/>
    </row>
    <row r="885" spans="22:25" x14ac:dyDescent="0.2">
      <c r="V885"/>
      <c r="W885"/>
      <c r="X885"/>
      <c r="Y885"/>
    </row>
    <row r="886" spans="22:25" x14ac:dyDescent="0.2">
      <c r="V886"/>
      <c r="W886"/>
      <c r="X886"/>
      <c r="Y886"/>
    </row>
    <row r="887" spans="22:25" x14ac:dyDescent="0.2">
      <c r="V887"/>
      <c r="W887"/>
      <c r="X887"/>
      <c r="Y887"/>
    </row>
    <row r="888" spans="22:25" x14ac:dyDescent="0.2">
      <c r="V888"/>
      <c r="W888"/>
      <c r="X888"/>
      <c r="Y888"/>
    </row>
    <row r="889" spans="22:25" x14ac:dyDescent="0.2">
      <c r="V889"/>
      <c r="W889"/>
      <c r="X889"/>
      <c r="Y889"/>
    </row>
    <row r="890" spans="22:25" x14ac:dyDescent="0.2">
      <c r="V890"/>
      <c r="W890"/>
      <c r="X890"/>
      <c r="Y890"/>
    </row>
    <row r="891" spans="22:25" x14ac:dyDescent="0.2">
      <c r="V891"/>
      <c r="W891"/>
      <c r="X891"/>
      <c r="Y891"/>
    </row>
    <row r="892" spans="22:25" x14ac:dyDescent="0.2">
      <c r="V892"/>
      <c r="W892"/>
      <c r="X892"/>
      <c r="Y892"/>
    </row>
    <row r="893" spans="22:25" x14ac:dyDescent="0.2">
      <c r="V893"/>
      <c r="W893"/>
      <c r="X893"/>
      <c r="Y893"/>
    </row>
    <row r="894" spans="22:25" x14ac:dyDescent="0.2">
      <c r="V894"/>
      <c r="W894"/>
      <c r="X894"/>
      <c r="Y894"/>
    </row>
    <row r="895" spans="22:25" x14ac:dyDescent="0.2">
      <c r="V895"/>
      <c r="W895"/>
      <c r="X895"/>
      <c r="Y895"/>
    </row>
    <row r="896" spans="22:25" x14ac:dyDescent="0.2">
      <c r="V896"/>
      <c r="W896"/>
      <c r="X896"/>
      <c r="Y896"/>
    </row>
    <row r="897" spans="22:25" x14ac:dyDescent="0.2">
      <c r="V897"/>
      <c r="W897"/>
      <c r="X897"/>
      <c r="Y897"/>
    </row>
    <row r="898" spans="22:25" x14ac:dyDescent="0.2">
      <c r="V898"/>
      <c r="W898"/>
      <c r="X898"/>
      <c r="Y898"/>
    </row>
    <row r="899" spans="22:25" x14ac:dyDescent="0.2">
      <c r="V899"/>
      <c r="W899"/>
      <c r="X899"/>
      <c r="Y899"/>
    </row>
    <row r="900" spans="22:25" x14ac:dyDescent="0.2">
      <c r="V900"/>
      <c r="W900"/>
      <c r="X900"/>
      <c r="Y900"/>
    </row>
    <row r="901" spans="22:25" x14ac:dyDescent="0.2">
      <c r="V901"/>
      <c r="W901"/>
      <c r="X901"/>
      <c r="Y901"/>
    </row>
    <row r="902" spans="22:25" x14ac:dyDescent="0.2">
      <c r="V902"/>
      <c r="W902"/>
      <c r="X902"/>
      <c r="Y902"/>
    </row>
    <row r="903" spans="22:25" x14ac:dyDescent="0.2">
      <c r="V903"/>
      <c r="W903"/>
      <c r="X903"/>
      <c r="Y903"/>
    </row>
    <row r="904" spans="22:25" x14ac:dyDescent="0.2">
      <c r="V904"/>
      <c r="W904"/>
      <c r="X904"/>
      <c r="Y904"/>
    </row>
    <row r="905" spans="22:25" x14ac:dyDescent="0.2">
      <c r="V905"/>
      <c r="W905"/>
      <c r="X905"/>
      <c r="Y905"/>
    </row>
    <row r="906" spans="22:25" x14ac:dyDescent="0.2">
      <c r="V906"/>
      <c r="W906"/>
      <c r="X906"/>
      <c r="Y906"/>
    </row>
    <row r="907" spans="22:25" x14ac:dyDescent="0.2">
      <c r="V907"/>
      <c r="W907"/>
      <c r="X907"/>
      <c r="Y907"/>
    </row>
    <row r="908" spans="22:25" x14ac:dyDescent="0.2">
      <c r="V908"/>
      <c r="W908"/>
      <c r="X908"/>
      <c r="Y908"/>
    </row>
    <row r="909" spans="22:25" x14ac:dyDescent="0.2">
      <c r="V909"/>
      <c r="W909"/>
      <c r="X909"/>
      <c r="Y909"/>
    </row>
    <row r="910" spans="22:25" x14ac:dyDescent="0.2">
      <c r="V910"/>
      <c r="W910"/>
      <c r="X910"/>
      <c r="Y910"/>
    </row>
    <row r="911" spans="22:25" x14ac:dyDescent="0.2">
      <c r="V911"/>
      <c r="W911"/>
      <c r="X911"/>
      <c r="Y911"/>
    </row>
    <row r="912" spans="22:25" x14ac:dyDescent="0.2">
      <c r="V912"/>
      <c r="W912"/>
      <c r="X912"/>
      <c r="Y912"/>
    </row>
    <row r="913" spans="22:25" x14ac:dyDescent="0.2">
      <c r="V913"/>
      <c r="W913"/>
      <c r="X913"/>
      <c r="Y913"/>
    </row>
    <row r="914" spans="22:25" x14ac:dyDescent="0.2">
      <c r="V914"/>
      <c r="W914"/>
      <c r="X914"/>
      <c r="Y914"/>
    </row>
    <row r="915" spans="22:25" x14ac:dyDescent="0.2">
      <c r="V915"/>
      <c r="W915"/>
      <c r="X915"/>
      <c r="Y915"/>
    </row>
    <row r="916" spans="22:25" x14ac:dyDescent="0.2">
      <c r="V916"/>
      <c r="W916"/>
      <c r="X916"/>
      <c r="Y916"/>
    </row>
    <row r="917" spans="22:25" x14ac:dyDescent="0.2">
      <c r="V917"/>
      <c r="W917"/>
      <c r="X917"/>
      <c r="Y917"/>
    </row>
    <row r="918" spans="22:25" x14ac:dyDescent="0.2">
      <c r="V918"/>
      <c r="W918"/>
      <c r="X918"/>
      <c r="Y918"/>
    </row>
    <row r="919" spans="22:25" x14ac:dyDescent="0.2">
      <c r="V919"/>
      <c r="W919"/>
      <c r="X919"/>
      <c r="Y919"/>
    </row>
    <row r="920" spans="22:25" x14ac:dyDescent="0.2">
      <c r="V920"/>
      <c r="W920"/>
      <c r="X920"/>
      <c r="Y920"/>
    </row>
    <row r="921" spans="22:25" x14ac:dyDescent="0.2">
      <c r="V921"/>
      <c r="W921"/>
      <c r="X921"/>
      <c r="Y921"/>
    </row>
    <row r="922" spans="22:25" x14ac:dyDescent="0.2">
      <c r="V922"/>
      <c r="W922"/>
      <c r="X922"/>
      <c r="Y922"/>
    </row>
    <row r="923" spans="22:25" x14ac:dyDescent="0.2">
      <c r="V923"/>
      <c r="W923"/>
      <c r="X923"/>
      <c r="Y923"/>
    </row>
    <row r="924" spans="22:25" x14ac:dyDescent="0.2">
      <c r="V924"/>
      <c r="W924"/>
      <c r="X924"/>
      <c r="Y924"/>
    </row>
    <row r="925" spans="22:25" x14ac:dyDescent="0.2">
      <c r="V925"/>
      <c r="W925"/>
      <c r="X925"/>
      <c r="Y925"/>
    </row>
    <row r="926" spans="22:25" x14ac:dyDescent="0.2">
      <c r="V926"/>
      <c r="W926"/>
      <c r="X926"/>
      <c r="Y926"/>
    </row>
    <row r="927" spans="22:25" x14ac:dyDescent="0.2">
      <c r="V927"/>
      <c r="W927"/>
      <c r="X927"/>
      <c r="Y927"/>
    </row>
    <row r="928" spans="22:25" x14ac:dyDescent="0.2">
      <c r="V928"/>
      <c r="W928"/>
      <c r="X928"/>
      <c r="Y928"/>
    </row>
    <row r="929" spans="22:25" x14ac:dyDescent="0.2">
      <c r="V929"/>
      <c r="W929"/>
      <c r="X929"/>
      <c r="Y929"/>
    </row>
    <row r="930" spans="22:25" x14ac:dyDescent="0.2">
      <c r="V930"/>
      <c r="W930"/>
      <c r="X930"/>
      <c r="Y930"/>
    </row>
    <row r="931" spans="22:25" x14ac:dyDescent="0.2">
      <c r="V931"/>
      <c r="W931"/>
      <c r="X931"/>
      <c r="Y931"/>
    </row>
    <row r="932" spans="22:25" x14ac:dyDescent="0.2">
      <c r="V932"/>
      <c r="W932"/>
      <c r="X932"/>
      <c r="Y932"/>
    </row>
    <row r="933" spans="22:25" x14ac:dyDescent="0.2">
      <c r="V933"/>
      <c r="W933"/>
      <c r="X933"/>
      <c r="Y933"/>
    </row>
    <row r="934" spans="22:25" x14ac:dyDescent="0.2">
      <c r="V934"/>
      <c r="W934"/>
      <c r="X934"/>
      <c r="Y934"/>
    </row>
    <row r="935" spans="22:25" x14ac:dyDescent="0.2">
      <c r="V935"/>
      <c r="W935"/>
      <c r="X935"/>
      <c r="Y935"/>
    </row>
    <row r="936" spans="22:25" x14ac:dyDescent="0.2">
      <c r="V936"/>
      <c r="W936"/>
      <c r="X936"/>
      <c r="Y936"/>
    </row>
    <row r="937" spans="22:25" x14ac:dyDescent="0.2">
      <c r="V937"/>
      <c r="W937"/>
      <c r="X937"/>
      <c r="Y937"/>
    </row>
    <row r="938" spans="22:25" x14ac:dyDescent="0.2">
      <c r="V938"/>
      <c r="W938"/>
      <c r="X938"/>
      <c r="Y938"/>
    </row>
    <row r="939" spans="22:25" x14ac:dyDescent="0.2">
      <c r="V939"/>
      <c r="W939"/>
      <c r="X939"/>
      <c r="Y939"/>
    </row>
    <row r="940" spans="22:25" x14ac:dyDescent="0.2">
      <c r="V940"/>
      <c r="W940"/>
      <c r="X940"/>
      <c r="Y940"/>
    </row>
    <row r="941" spans="22:25" x14ac:dyDescent="0.2">
      <c r="V941"/>
      <c r="W941"/>
      <c r="X941"/>
      <c r="Y941"/>
    </row>
    <row r="942" spans="22:25" x14ac:dyDescent="0.2">
      <c r="V942"/>
      <c r="W942"/>
      <c r="X942"/>
      <c r="Y942"/>
    </row>
    <row r="943" spans="22:25" x14ac:dyDescent="0.2">
      <c r="V943"/>
      <c r="W943"/>
      <c r="X943"/>
      <c r="Y943"/>
    </row>
    <row r="944" spans="22:25" x14ac:dyDescent="0.2">
      <c r="V944"/>
      <c r="W944"/>
      <c r="X944"/>
      <c r="Y944"/>
    </row>
    <row r="945" spans="22:25" x14ac:dyDescent="0.2">
      <c r="V945"/>
      <c r="W945"/>
      <c r="X945"/>
      <c r="Y945"/>
    </row>
    <row r="946" spans="22:25" x14ac:dyDescent="0.2">
      <c r="V946"/>
      <c r="W946"/>
      <c r="X946"/>
      <c r="Y946"/>
    </row>
    <row r="947" spans="22:25" x14ac:dyDescent="0.2">
      <c r="V947"/>
      <c r="W947"/>
      <c r="X947"/>
      <c r="Y947"/>
    </row>
    <row r="948" spans="22:25" x14ac:dyDescent="0.2">
      <c r="V948"/>
      <c r="W948"/>
      <c r="X948"/>
      <c r="Y948"/>
    </row>
    <row r="949" spans="22:25" x14ac:dyDescent="0.2">
      <c r="V949"/>
      <c r="W949"/>
      <c r="X949"/>
      <c r="Y949"/>
    </row>
    <row r="950" spans="22:25" x14ac:dyDescent="0.2">
      <c r="V950"/>
      <c r="W950"/>
      <c r="X950"/>
      <c r="Y950"/>
    </row>
    <row r="951" spans="22:25" x14ac:dyDescent="0.2">
      <c r="V951"/>
      <c r="W951"/>
      <c r="X951"/>
      <c r="Y951"/>
    </row>
    <row r="952" spans="22:25" x14ac:dyDescent="0.2">
      <c r="V952"/>
      <c r="W952"/>
      <c r="X952"/>
      <c r="Y952"/>
    </row>
    <row r="953" spans="22:25" x14ac:dyDescent="0.2">
      <c r="V953"/>
      <c r="W953"/>
      <c r="X953"/>
      <c r="Y953"/>
    </row>
    <row r="954" spans="22:25" x14ac:dyDescent="0.2">
      <c r="V954"/>
      <c r="W954"/>
      <c r="X954"/>
      <c r="Y954"/>
    </row>
    <row r="955" spans="22:25" x14ac:dyDescent="0.2">
      <c r="V955"/>
      <c r="W955"/>
      <c r="X955"/>
      <c r="Y955"/>
    </row>
    <row r="956" spans="22:25" x14ac:dyDescent="0.2">
      <c r="V956"/>
      <c r="W956"/>
      <c r="X956"/>
      <c r="Y956"/>
    </row>
    <row r="957" spans="22:25" x14ac:dyDescent="0.2">
      <c r="V957"/>
      <c r="W957"/>
      <c r="X957"/>
      <c r="Y957"/>
    </row>
    <row r="958" spans="22:25" x14ac:dyDescent="0.2">
      <c r="V958"/>
      <c r="W958"/>
      <c r="X958"/>
      <c r="Y958"/>
    </row>
    <row r="959" spans="22:25" x14ac:dyDescent="0.2">
      <c r="V959"/>
      <c r="W959"/>
      <c r="X959"/>
      <c r="Y959"/>
    </row>
    <row r="960" spans="22:25" x14ac:dyDescent="0.2">
      <c r="V960"/>
      <c r="W960"/>
      <c r="X960"/>
      <c r="Y960"/>
    </row>
    <row r="961" spans="22:25" x14ac:dyDescent="0.2">
      <c r="V961"/>
      <c r="W961"/>
      <c r="X961"/>
      <c r="Y961"/>
    </row>
    <row r="962" spans="22:25" x14ac:dyDescent="0.2">
      <c r="V962"/>
      <c r="W962"/>
      <c r="X962"/>
      <c r="Y962"/>
    </row>
    <row r="963" spans="22:25" x14ac:dyDescent="0.2">
      <c r="V963"/>
      <c r="W963"/>
      <c r="X963"/>
      <c r="Y963"/>
    </row>
    <row r="964" spans="22:25" x14ac:dyDescent="0.2">
      <c r="V964"/>
      <c r="W964"/>
      <c r="X964"/>
      <c r="Y964"/>
    </row>
    <row r="965" spans="22:25" x14ac:dyDescent="0.2">
      <c r="V965"/>
      <c r="W965"/>
      <c r="X965"/>
      <c r="Y965"/>
    </row>
    <row r="966" spans="22:25" x14ac:dyDescent="0.2">
      <c r="V966"/>
      <c r="W966"/>
      <c r="X966"/>
      <c r="Y966"/>
    </row>
    <row r="967" spans="22:25" x14ac:dyDescent="0.2">
      <c r="V967"/>
      <c r="W967"/>
      <c r="X967"/>
      <c r="Y967"/>
    </row>
    <row r="968" spans="22:25" x14ac:dyDescent="0.2">
      <c r="V968"/>
      <c r="W968"/>
      <c r="X968"/>
      <c r="Y968"/>
    </row>
    <row r="969" spans="22:25" x14ac:dyDescent="0.2">
      <c r="V969"/>
      <c r="W969"/>
      <c r="X969"/>
      <c r="Y969"/>
    </row>
    <row r="970" spans="22:25" x14ac:dyDescent="0.2">
      <c r="V970"/>
      <c r="W970"/>
      <c r="X970"/>
      <c r="Y970"/>
    </row>
    <row r="971" spans="22:25" x14ac:dyDescent="0.2">
      <c r="V971"/>
      <c r="W971"/>
      <c r="X971"/>
      <c r="Y971"/>
    </row>
    <row r="972" spans="22:25" x14ac:dyDescent="0.2">
      <c r="V972"/>
      <c r="W972"/>
      <c r="X972"/>
      <c r="Y972"/>
    </row>
    <row r="973" spans="22:25" x14ac:dyDescent="0.2">
      <c r="V973"/>
      <c r="W973"/>
      <c r="X973"/>
      <c r="Y973"/>
    </row>
    <row r="974" spans="22:25" x14ac:dyDescent="0.2">
      <c r="V974"/>
      <c r="W974"/>
      <c r="X974"/>
      <c r="Y974"/>
    </row>
    <row r="975" spans="22:25" x14ac:dyDescent="0.2">
      <c r="V975"/>
      <c r="W975"/>
      <c r="X975"/>
      <c r="Y975"/>
    </row>
    <row r="976" spans="22:25" x14ac:dyDescent="0.2">
      <c r="V976"/>
      <c r="W976"/>
      <c r="X976"/>
      <c r="Y976"/>
    </row>
    <row r="977" spans="22:25" x14ac:dyDescent="0.2">
      <c r="V977"/>
      <c r="W977"/>
      <c r="X977"/>
      <c r="Y977"/>
    </row>
    <row r="978" spans="22:25" x14ac:dyDescent="0.2">
      <c r="V978"/>
      <c r="W978"/>
      <c r="X978"/>
      <c r="Y978"/>
    </row>
    <row r="979" spans="22:25" x14ac:dyDescent="0.2">
      <c r="V979"/>
      <c r="W979"/>
      <c r="X979"/>
      <c r="Y979"/>
    </row>
    <row r="980" spans="22:25" x14ac:dyDescent="0.2">
      <c r="V980"/>
      <c r="W980"/>
      <c r="X980"/>
      <c r="Y980"/>
    </row>
    <row r="981" spans="22:25" x14ac:dyDescent="0.2">
      <c r="V981"/>
      <c r="W981"/>
      <c r="X981"/>
      <c r="Y981"/>
    </row>
    <row r="982" spans="22:25" x14ac:dyDescent="0.2">
      <c r="V982"/>
      <c r="W982"/>
      <c r="X982"/>
      <c r="Y982"/>
    </row>
    <row r="983" spans="22:25" x14ac:dyDescent="0.2">
      <c r="V983"/>
      <c r="W983"/>
      <c r="X983"/>
      <c r="Y983"/>
    </row>
    <row r="984" spans="22:25" x14ac:dyDescent="0.2">
      <c r="V984"/>
      <c r="W984"/>
      <c r="X984"/>
      <c r="Y984"/>
    </row>
    <row r="985" spans="22:25" x14ac:dyDescent="0.2">
      <c r="V985"/>
      <c r="W985"/>
      <c r="X985"/>
      <c r="Y985"/>
    </row>
    <row r="986" spans="22:25" x14ac:dyDescent="0.2">
      <c r="V986"/>
      <c r="W986"/>
      <c r="X986"/>
      <c r="Y986"/>
    </row>
    <row r="987" spans="22:25" x14ac:dyDescent="0.2">
      <c r="V987"/>
      <c r="W987"/>
      <c r="X987"/>
      <c r="Y987"/>
    </row>
    <row r="988" spans="22:25" x14ac:dyDescent="0.2">
      <c r="V988"/>
      <c r="W988"/>
      <c r="X988"/>
      <c r="Y988"/>
    </row>
    <row r="989" spans="22:25" x14ac:dyDescent="0.2">
      <c r="V989"/>
      <c r="W989"/>
      <c r="X989"/>
      <c r="Y989"/>
    </row>
    <row r="990" spans="22:25" x14ac:dyDescent="0.2">
      <c r="V990"/>
      <c r="W990"/>
      <c r="X990"/>
      <c r="Y990"/>
    </row>
    <row r="991" spans="22:25" x14ac:dyDescent="0.2">
      <c r="V991"/>
      <c r="W991"/>
      <c r="X991"/>
      <c r="Y991"/>
    </row>
    <row r="992" spans="22:25" x14ac:dyDescent="0.2">
      <c r="V992"/>
      <c r="W992"/>
      <c r="X992"/>
      <c r="Y992"/>
    </row>
    <row r="993" spans="22:25" x14ac:dyDescent="0.2">
      <c r="V993"/>
      <c r="W993"/>
      <c r="X993"/>
      <c r="Y993"/>
    </row>
    <row r="994" spans="22:25" x14ac:dyDescent="0.2">
      <c r="V994"/>
      <c r="W994"/>
      <c r="X994"/>
      <c r="Y994"/>
    </row>
    <row r="995" spans="22:25" x14ac:dyDescent="0.2">
      <c r="V995"/>
      <c r="W995"/>
      <c r="X995"/>
      <c r="Y995"/>
    </row>
    <row r="996" spans="22:25" x14ac:dyDescent="0.2">
      <c r="V996"/>
      <c r="W996"/>
      <c r="X996"/>
      <c r="Y996"/>
    </row>
    <row r="997" spans="22:25" x14ac:dyDescent="0.2">
      <c r="V997"/>
      <c r="W997"/>
      <c r="X997"/>
      <c r="Y997"/>
    </row>
    <row r="998" spans="22:25" x14ac:dyDescent="0.2">
      <c r="V998"/>
      <c r="W998"/>
      <c r="X998"/>
      <c r="Y998"/>
    </row>
    <row r="999" spans="22:25" x14ac:dyDescent="0.2">
      <c r="V999"/>
      <c r="W999"/>
      <c r="X999"/>
      <c r="Y999"/>
    </row>
    <row r="1000" spans="22:25" x14ac:dyDescent="0.2">
      <c r="V1000"/>
      <c r="W1000"/>
      <c r="X1000"/>
      <c r="Y1000"/>
    </row>
    <row r="1001" spans="22:25" x14ac:dyDescent="0.2">
      <c r="V1001"/>
      <c r="W1001"/>
      <c r="X1001"/>
      <c r="Y1001"/>
    </row>
    <row r="1002" spans="22:25" x14ac:dyDescent="0.2">
      <c r="V1002"/>
      <c r="W1002"/>
      <c r="X1002"/>
      <c r="Y1002"/>
    </row>
    <row r="1003" spans="22:25" x14ac:dyDescent="0.2">
      <c r="V1003"/>
      <c r="W1003"/>
      <c r="X1003"/>
      <c r="Y1003"/>
    </row>
    <row r="1004" spans="22:25" x14ac:dyDescent="0.2">
      <c r="V1004"/>
      <c r="W1004"/>
      <c r="X1004"/>
      <c r="Y1004"/>
    </row>
    <row r="1005" spans="22:25" x14ac:dyDescent="0.2">
      <c r="V1005"/>
      <c r="W1005"/>
      <c r="X1005"/>
      <c r="Y1005"/>
    </row>
    <row r="1006" spans="22:25" x14ac:dyDescent="0.2">
      <c r="V1006"/>
      <c r="W1006"/>
      <c r="X1006"/>
      <c r="Y1006"/>
    </row>
    <row r="1007" spans="22:25" x14ac:dyDescent="0.2">
      <c r="V1007"/>
      <c r="W1007"/>
      <c r="X1007"/>
      <c r="Y1007"/>
    </row>
    <row r="1008" spans="22:25" x14ac:dyDescent="0.2">
      <c r="V1008"/>
      <c r="W1008"/>
      <c r="X1008"/>
      <c r="Y1008"/>
    </row>
    <row r="1009" spans="22:25" x14ac:dyDescent="0.2">
      <c r="V1009"/>
      <c r="W1009"/>
      <c r="X1009"/>
      <c r="Y1009"/>
    </row>
    <row r="1010" spans="22:25" x14ac:dyDescent="0.2">
      <c r="V1010"/>
      <c r="W1010"/>
      <c r="X1010"/>
      <c r="Y1010"/>
    </row>
    <row r="1011" spans="22:25" x14ac:dyDescent="0.2">
      <c r="V1011"/>
      <c r="W1011"/>
      <c r="X1011"/>
      <c r="Y1011"/>
    </row>
    <row r="1012" spans="22:25" x14ac:dyDescent="0.2">
      <c r="V1012"/>
      <c r="W1012"/>
      <c r="X1012"/>
      <c r="Y1012"/>
    </row>
    <row r="1013" spans="22:25" x14ac:dyDescent="0.2">
      <c r="V1013"/>
      <c r="W1013"/>
      <c r="X1013"/>
      <c r="Y1013"/>
    </row>
    <row r="1014" spans="22:25" x14ac:dyDescent="0.2">
      <c r="V1014"/>
      <c r="W1014"/>
      <c r="X1014"/>
      <c r="Y1014"/>
    </row>
    <row r="1015" spans="22:25" x14ac:dyDescent="0.2">
      <c r="V1015"/>
      <c r="W1015"/>
      <c r="X1015"/>
      <c r="Y1015"/>
    </row>
    <row r="1016" spans="22:25" x14ac:dyDescent="0.2">
      <c r="V1016"/>
      <c r="W1016"/>
      <c r="X1016"/>
      <c r="Y1016"/>
    </row>
    <row r="1017" spans="22:25" x14ac:dyDescent="0.2">
      <c r="V1017"/>
      <c r="W1017"/>
      <c r="X1017"/>
      <c r="Y1017"/>
    </row>
    <row r="1018" spans="22:25" x14ac:dyDescent="0.2">
      <c r="V1018"/>
      <c r="W1018"/>
      <c r="X1018"/>
      <c r="Y1018"/>
    </row>
    <row r="1019" spans="22:25" x14ac:dyDescent="0.2">
      <c r="V1019"/>
      <c r="W1019"/>
      <c r="X1019"/>
      <c r="Y1019"/>
    </row>
    <row r="1020" spans="22:25" x14ac:dyDescent="0.2">
      <c r="V1020"/>
      <c r="W1020"/>
      <c r="X1020"/>
      <c r="Y1020"/>
    </row>
    <row r="1021" spans="22:25" x14ac:dyDescent="0.2">
      <c r="V1021"/>
      <c r="W1021"/>
      <c r="X1021"/>
      <c r="Y1021"/>
    </row>
    <row r="1022" spans="22:25" x14ac:dyDescent="0.2">
      <c r="V1022"/>
      <c r="W1022"/>
      <c r="X1022"/>
      <c r="Y1022"/>
    </row>
    <row r="1023" spans="22:25" x14ac:dyDescent="0.2">
      <c r="V1023"/>
      <c r="W1023"/>
      <c r="X1023"/>
      <c r="Y1023"/>
    </row>
    <row r="1024" spans="22:25" x14ac:dyDescent="0.2">
      <c r="V1024"/>
      <c r="W1024"/>
      <c r="X1024"/>
      <c r="Y1024"/>
    </row>
    <row r="1025" spans="22:25" x14ac:dyDescent="0.2">
      <c r="V1025"/>
      <c r="W1025"/>
      <c r="X1025"/>
      <c r="Y1025"/>
    </row>
    <row r="1026" spans="22:25" x14ac:dyDescent="0.2">
      <c r="V1026"/>
      <c r="W1026"/>
      <c r="X1026"/>
      <c r="Y1026"/>
    </row>
    <row r="1027" spans="22:25" x14ac:dyDescent="0.2">
      <c r="V1027"/>
      <c r="W1027"/>
      <c r="X1027"/>
      <c r="Y1027"/>
    </row>
    <row r="1028" spans="22:25" x14ac:dyDescent="0.2">
      <c r="V1028"/>
      <c r="W1028"/>
      <c r="X1028"/>
      <c r="Y1028"/>
    </row>
    <row r="1029" spans="22:25" x14ac:dyDescent="0.2">
      <c r="V1029"/>
      <c r="W1029"/>
      <c r="X1029"/>
      <c r="Y1029"/>
    </row>
    <row r="1030" spans="22:25" x14ac:dyDescent="0.2">
      <c r="V1030"/>
      <c r="W1030"/>
      <c r="X1030"/>
      <c r="Y1030"/>
    </row>
    <row r="1031" spans="22:25" x14ac:dyDescent="0.2">
      <c r="V1031"/>
      <c r="W1031"/>
      <c r="X1031"/>
      <c r="Y1031"/>
    </row>
    <row r="1032" spans="22:25" x14ac:dyDescent="0.2">
      <c r="V1032"/>
      <c r="W1032"/>
      <c r="X1032"/>
      <c r="Y1032"/>
    </row>
    <row r="1033" spans="22:25" x14ac:dyDescent="0.2">
      <c r="V1033"/>
      <c r="W1033"/>
      <c r="X1033"/>
      <c r="Y1033"/>
    </row>
    <row r="1034" spans="22:25" x14ac:dyDescent="0.2">
      <c r="V1034"/>
      <c r="W1034"/>
      <c r="X1034"/>
      <c r="Y1034"/>
    </row>
    <row r="1035" spans="22:25" x14ac:dyDescent="0.2">
      <c r="V1035"/>
      <c r="W1035"/>
      <c r="X1035"/>
      <c r="Y1035"/>
    </row>
    <row r="1036" spans="22:25" x14ac:dyDescent="0.2">
      <c r="V1036"/>
      <c r="W1036"/>
      <c r="X1036"/>
      <c r="Y1036"/>
    </row>
    <row r="1037" spans="22:25" x14ac:dyDescent="0.2">
      <c r="V1037"/>
      <c r="W1037"/>
      <c r="X1037"/>
      <c r="Y1037"/>
    </row>
    <row r="1038" spans="22:25" x14ac:dyDescent="0.2">
      <c r="V1038"/>
      <c r="W1038"/>
      <c r="X1038"/>
      <c r="Y1038"/>
    </row>
    <row r="1039" spans="22:25" x14ac:dyDescent="0.2">
      <c r="V1039"/>
      <c r="W1039"/>
      <c r="X1039"/>
      <c r="Y1039"/>
    </row>
    <row r="1040" spans="22:25" x14ac:dyDescent="0.2">
      <c r="V1040"/>
      <c r="W1040"/>
      <c r="X1040"/>
      <c r="Y1040"/>
    </row>
    <row r="1041" spans="22:25" x14ac:dyDescent="0.2">
      <c r="V1041"/>
      <c r="W1041"/>
      <c r="X1041"/>
      <c r="Y1041"/>
    </row>
    <row r="1042" spans="22:25" x14ac:dyDescent="0.2">
      <c r="V1042"/>
      <c r="W1042"/>
      <c r="X1042"/>
      <c r="Y1042"/>
    </row>
    <row r="1043" spans="22:25" x14ac:dyDescent="0.2">
      <c r="V1043"/>
      <c r="W1043"/>
      <c r="X1043"/>
      <c r="Y1043"/>
    </row>
    <row r="1044" spans="22:25" x14ac:dyDescent="0.2">
      <c r="V1044"/>
      <c r="W1044"/>
      <c r="X1044"/>
      <c r="Y1044"/>
    </row>
    <row r="1045" spans="22:25" x14ac:dyDescent="0.2">
      <c r="V1045"/>
      <c r="W1045"/>
      <c r="X1045"/>
      <c r="Y1045"/>
    </row>
    <row r="1046" spans="22:25" x14ac:dyDescent="0.2">
      <c r="V1046"/>
      <c r="W1046"/>
      <c r="X1046"/>
      <c r="Y1046"/>
    </row>
    <row r="1047" spans="22:25" x14ac:dyDescent="0.2">
      <c r="V1047"/>
      <c r="W1047"/>
      <c r="X1047"/>
      <c r="Y1047"/>
    </row>
    <row r="1048" spans="22:25" x14ac:dyDescent="0.2">
      <c r="V1048"/>
      <c r="W1048"/>
      <c r="X1048"/>
      <c r="Y1048"/>
    </row>
    <row r="1049" spans="22:25" x14ac:dyDescent="0.2">
      <c r="V1049"/>
      <c r="W1049"/>
      <c r="X1049"/>
      <c r="Y1049"/>
    </row>
    <row r="1050" spans="22:25" x14ac:dyDescent="0.2">
      <c r="V1050"/>
      <c r="W1050"/>
      <c r="X1050"/>
      <c r="Y1050"/>
    </row>
    <row r="1051" spans="22:25" x14ac:dyDescent="0.2">
      <c r="V1051"/>
      <c r="W1051"/>
      <c r="X1051"/>
      <c r="Y1051"/>
    </row>
    <row r="1052" spans="22:25" x14ac:dyDescent="0.2">
      <c r="V1052"/>
      <c r="W1052"/>
      <c r="X1052"/>
      <c r="Y1052"/>
    </row>
    <row r="1053" spans="22:25" x14ac:dyDescent="0.2">
      <c r="V1053"/>
      <c r="W1053"/>
      <c r="X1053"/>
      <c r="Y1053"/>
    </row>
    <row r="1054" spans="22:25" x14ac:dyDescent="0.2">
      <c r="V1054"/>
      <c r="W1054"/>
      <c r="X1054"/>
      <c r="Y1054"/>
    </row>
    <row r="1055" spans="22:25" x14ac:dyDescent="0.2">
      <c r="V1055"/>
      <c r="W1055"/>
      <c r="X1055"/>
      <c r="Y1055"/>
    </row>
    <row r="1056" spans="22:25" x14ac:dyDescent="0.2">
      <c r="V1056"/>
      <c r="W1056"/>
      <c r="X1056"/>
      <c r="Y1056"/>
    </row>
    <row r="1057" spans="22:25" x14ac:dyDescent="0.2">
      <c r="V1057"/>
      <c r="W1057"/>
      <c r="X1057"/>
      <c r="Y1057"/>
    </row>
    <row r="1058" spans="22:25" x14ac:dyDescent="0.2">
      <c r="V1058"/>
      <c r="W1058"/>
      <c r="X1058"/>
      <c r="Y1058"/>
    </row>
    <row r="1059" spans="22:25" x14ac:dyDescent="0.2">
      <c r="V1059"/>
      <c r="W1059"/>
      <c r="X1059"/>
      <c r="Y1059"/>
    </row>
    <row r="1060" spans="22:25" x14ac:dyDescent="0.2">
      <c r="V1060"/>
      <c r="W1060"/>
      <c r="X1060"/>
      <c r="Y1060"/>
    </row>
    <row r="1061" spans="22:25" x14ac:dyDescent="0.2">
      <c r="V1061"/>
      <c r="W1061"/>
      <c r="X1061"/>
      <c r="Y1061"/>
    </row>
    <row r="1062" spans="22:25" x14ac:dyDescent="0.2">
      <c r="V1062"/>
      <c r="W1062"/>
      <c r="X1062"/>
      <c r="Y1062"/>
    </row>
    <row r="1063" spans="22:25" x14ac:dyDescent="0.2">
      <c r="V1063"/>
      <c r="W1063"/>
      <c r="X1063"/>
      <c r="Y1063"/>
    </row>
    <row r="1064" spans="22:25" x14ac:dyDescent="0.2">
      <c r="V1064"/>
      <c r="W1064"/>
      <c r="X1064"/>
      <c r="Y1064"/>
    </row>
    <row r="1065" spans="22:25" x14ac:dyDescent="0.2">
      <c r="V1065"/>
      <c r="W1065"/>
      <c r="X1065"/>
      <c r="Y1065"/>
    </row>
    <row r="1066" spans="22:25" x14ac:dyDescent="0.2">
      <c r="V1066"/>
      <c r="W1066"/>
      <c r="X1066"/>
      <c r="Y1066"/>
    </row>
    <row r="1067" spans="22:25" x14ac:dyDescent="0.2">
      <c r="V1067"/>
      <c r="W1067"/>
      <c r="X1067"/>
      <c r="Y1067"/>
    </row>
    <row r="1068" spans="22:25" x14ac:dyDescent="0.2">
      <c r="V1068"/>
      <c r="W1068"/>
      <c r="X1068"/>
      <c r="Y1068"/>
    </row>
    <row r="1069" spans="22:25" x14ac:dyDescent="0.2">
      <c r="V1069"/>
      <c r="W1069"/>
      <c r="X1069"/>
      <c r="Y1069"/>
    </row>
    <row r="1070" spans="22:25" x14ac:dyDescent="0.2">
      <c r="V1070"/>
      <c r="W1070"/>
      <c r="X1070"/>
      <c r="Y1070"/>
    </row>
    <row r="1071" spans="22:25" x14ac:dyDescent="0.2">
      <c r="V1071"/>
      <c r="W1071"/>
      <c r="X1071"/>
      <c r="Y1071"/>
    </row>
    <row r="1072" spans="22:25" x14ac:dyDescent="0.2">
      <c r="V1072"/>
      <c r="W1072"/>
      <c r="X1072"/>
      <c r="Y1072"/>
    </row>
    <row r="1073" spans="22:25" x14ac:dyDescent="0.2">
      <c r="V1073"/>
      <c r="W1073"/>
      <c r="X1073"/>
      <c r="Y1073"/>
    </row>
    <row r="1074" spans="22:25" x14ac:dyDescent="0.2">
      <c r="V1074"/>
      <c r="W1074"/>
      <c r="X1074"/>
      <c r="Y1074"/>
    </row>
    <row r="1075" spans="22:25" x14ac:dyDescent="0.2">
      <c r="V1075"/>
      <c r="W1075"/>
      <c r="X1075"/>
      <c r="Y1075"/>
    </row>
    <row r="1076" spans="22:25" x14ac:dyDescent="0.2">
      <c r="V1076"/>
      <c r="W1076"/>
      <c r="X1076"/>
      <c r="Y1076"/>
    </row>
    <row r="1077" spans="22:25" x14ac:dyDescent="0.2">
      <c r="V1077"/>
      <c r="W1077"/>
      <c r="X1077"/>
      <c r="Y1077"/>
    </row>
    <row r="1078" spans="22:25" x14ac:dyDescent="0.2">
      <c r="V1078"/>
      <c r="W1078"/>
      <c r="X1078"/>
      <c r="Y1078"/>
    </row>
    <row r="1079" spans="22:25" x14ac:dyDescent="0.2">
      <c r="V1079"/>
      <c r="W1079"/>
      <c r="X1079"/>
      <c r="Y1079"/>
    </row>
    <row r="1080" spans="22:25" x14ac:dyDescent="0.2">
      <c r="V1080"/>
      <c r="W1080"/>
      <c r="X1080"/>
      <c r="Y1080"/>
    </row>
    <row r="1081" spans="22:25" x14ac:dyDescent="0.2">
      <c r="V1081"/>
      <c r="W1081"/>
      <c r="X1081"/>
      <c r="Y1081"/>
    </row>
    <row r="1082" spans="22:25" x14ac:dyDescent="0.2">
      <c r="V1082"/>
      <c r="W1082"/>
      <c r="X1082"/>
      <c r="Y1082"/>
    </row>
    <row r="1083" spans="22:25" x14ac:dyDescent="0.2">
      <c r="V1083"/>
      <c r="W1083"/>
      <c r="X1083"/>
      <c r="Y1083"/>
    </row>
    <row r="1084" spans="22:25" x14ac:dyDescent="0.2">
      <c r="V1084"/>
      <c r="W1084"/>
      <c r="X1084"/>
      <c r="Y1084"/>
    </row>
    <row r="1085" spans="22:25" x14ac:dyDescent="0.2">
      <c r="V1085"/>
      <c r="W1085"/>
      <c r="X1085"/>
      <c r="Y1085"/>
    </row>
    <row r="1086" spans="22:25" x14ac:dyDescent="0.2">
      <c r="V1086"/>
      <c r="W1086"/>
      <c r="X1086"/>
      <c r="Y1086"/>
    </row>
    <row r="1087" spans="22:25" x14ac:dyDescent="0.2">
      <c r="V1087"/>
      <c r="W1087"/>
      <c r="X1087"/>
      <c r="Y1087"/>
    </row>
    <row r="1088" spans="22:25" x14ac:dyDescent="0.2">
      <c r="V1088"/>
      <c r="W1088"/>
      <c r="X1088"/>
      <c r="Y1088"/>
    </row>
    <row r="1089" spans="22:25" x14ac:dyDescent="0.2">
      <c r="V1089"/>
      <c r="W1089"/>
      <c r="X1089"/>
      <c r="Y1089"/>
    </row>
    <row r="1090" spans="22:25" x14ac:dyDescent="0.2">
      <c r="V1090"/>
      <c r="W1090"/>
      <c r="X1090"/>
      <c r="Y1090"/>
    </row>
    <row r="1091" spans="22:25" x14ac:dyDescent="0.2">
      <c r="V1091"/>
      <c r="W1091"/>
      <c r="X1091"/>
      <c r="Y1091"/>
    </row>
    <row r="1092" spans="22:25" x14ac:dyDescent="0.2">
      <c r="V1092"/>
      <c r="W1092"/>
      <c r="X1092"/>
      <c r="Y1092"/>
    </row>
    <row r="1093" spans="22:25" x14ac:dyDescent="0.2">
      <c r="V1093"/>
      <c r="W1093"/>
      <c r="X1093"/>
      <c r="Y1093"/>
    </row>
    <row r="1094" spans="22:25" x14ac:dyDescent="0.2">
      <c r="V1094"/>
      <c r="W1094"/>
      <c r="X1094"/>
      <c r="Y1094"/>
    </row>
    <row r="1095" spans="22:25" x14ac:dyDescent="0.2">
      <c r="V1095"/>
      <c r="W1095"/>
      <c r="X1095"/>
      <c r="Y1095"/>
    </row>
    <row r="1096" spans="22:25" x14ac:dyDescent="0.2">
      <c r="V1096"/>
      <c r="W1096"/>
      <c r="X1096"/>
      <c r="Y1096"/>
    </row>
    <row r="1097" spans="22:25" x14ac:dyDescent="0.2">
      <c r="V1097"/>
      <c r="W1097"/>
      <c r="X1097"/>
      <c r="Y1097"/>
    </row>
    <row r="1098" spans="22:25" x14ac:dyDescent="0.2">
      <c r="V1098"/>
      <c r="W1098"/>
      <c r="X1098"/>
      <c r="Y1098"/>
    </row>
    <row r="1099" spans="22:25" x14ac:dyDescent="0.2">
      <c r="V1099"/>
      <c r="W1099"/>
      <c r="X1099"/>
      <c r="Y1099"/>
    </row>
    <row r="1100" spans="22:25" x14ac:dyDescent="0.2">
      <c r="V1100"/>
      <c r="W1100"/>
      <c r="X1100"/>
      <c r="Y1100"/>
    </row>
    <row r="1101" spans="22:25" x14ac:dyDescent="0.2">
      <c r="V1101"/>
      <c r="W1101"/>
      <c r="X1101"/>
      <c r="Y1101"/>
    </row>
    <row r="1102" spans="22:25" x14ac:dyDescent="0.2">
      <c r="V1102"/>
      <c r="W1102"/>
      <c r="X1102"/>
      <c r="Y1102"/>
    </row>
    <row r="1103" spans="22:25" x14ac:dyDescent="0.2">
      <c r="V1103"/>
      <c r="W1103"/>
      <c r="X1103"/>
      <c r="Y1103"/>
    </row>
    <row r="1104" spans="22:25" x14ac:dyDescent="0.2">
      <c r="V1104"/>
      <c r="W1104"/>
      <c r="X1104"/>
      <c r="Y1104"/>
    </row>
    <row r="1105" spans="22:25" x14ac:dyDescent="0.2">
      <c r="V1105"/>
      <c r="W1105"/>
      <c r="X1105"/>
      <c r="Y1105"/>
    </row>
    <row r="1106" spans="22:25" x14ac:dyDescent="0.2">
      <c r="V1106"/>
      <c r="W1106"/>
      <c r="X1106"/>
      <c r="Y1106"/>
    </row>
    <row r="1107" spans="22:25" x14ac:dyDescent="0.2">
      <c r="V1107"/>
      <c r="W1107"/>
      <c r="X1107"/>
      <c r="Y1107"/>
    </row>
    <row r="1108" spans="22:25" x14ac:dyDescent="0.2">
      <c r="V1108"/>
      <c r="W1108"/>
      <c r="X1108"/>
      <c r="Y1108"/>
    </row>
    <row r="1109" spans="22:25" x14ac:dyDescent="0.2">
      <c r="V1109"/>
      <c r="W1109"/>
      <c r="X1109"/>
      <c r="Y1109"/>
    </row>
    <row r="1110" spans="22:25" x14ac:dyDescent="0.2">
      <c r="V1110"/>
      <c r="W1110"/>
      <c r="X1110"/>
      <c r="Y1110"/>
    </row>
    <row r="1111" spans="22:25" x14ac:dyDescent="0.2">
      <c r="V1111"/>
      <c r="W1111"/>
      <c r="X1111"/>
      <c r="Y1111"/>
    </row>
    <row r="1112" spans="22:25" x14ac:dyDescent="0.2">
      <c r="V1112"/>
      <c r="W1112"/>
      <c r="X1112"/>
      <c r="Y1112"/>
    </row>
    <row r="1113" spans="22:25" x14ac:dyDescent="0.2">
      <c r="V1113"/>
      <c r="W1113"/>
      <c r="X1113"/>
      <c r="Y1113"/>
    </row>
    <row r="1114" spans="22:25" x14ac:dyDescent="0.2">
      <c r="V1114"/>
      <c r="W1114"/>
      <c r="X1114"/>
      <c r="Y1114"/>
    </row>
    <row r="1115" spans="22:25" x14ac:dyDescent="0.2">
      <c r="V1115"/>
      <c r="W1115"/>
      <c r="X1115"/>
      <c r="Y1115"/>
    </row>
    <row r="1116" spans="22:25" x14ac:dyDescent="0.2">
      <c r="V1116"/>
      <c r="W1116"/>
      <c r="X1116"/>
      <c r="Y1116"/>
    </row>
    <row r="1117" spans="22:25" x14ac:dyDescent="0.2">
      <c r="V1117"/>
      <c r="W1117"/>
      <c r="X1117"/>
      <c r="Y1117"/>
    </row>
    <row r="1118" spans="22:25" x14ac:dyDescent="0.2">
      <c r="V1118"/>
      <c r="W1118"/>
      <c r="X1118"/>
      <c r="Y1118"/>
    </row>
    <row r="1119" spans="22:25" x14ac:dyDescent="0.2">
      <c r="V1119"/>
      <c r="W1119"/>
      <c r="X1119"/>
      <c r="Y1119"/>
    </row>
    <row r="1120" spans="22:25" x14ac:dyDescent="0.2">
      <c r="V1120"/>
      <c r="W1120"/>
      <c r="X1120"/>
      <c r="Y1120"/>
    </row>
    <row r="1121" spans="22:25" x14ac:dyDescent="0.2">
      <c r="V1121"/>
      <c r="W1121"/>
      <c r="X1121"/>
      <c r="Y1121"/>
    </row>
    <row r="1122" spans="22:25" x14ac:dyDescent="0.2">
      <c r="V1122"/>
      <c r="W1122"/>
      <c r="X1122"/>
      <c r="Y1122"/>
    </row>
    <row r="1123" spans="22:25" x14ac:dyDescent="0.2">
      <c r="V1123"/>
      <c r="W1123"/>
      <c r="X1123"/>
      <c r="Y1123"/>
    </row>
    <row r="1124" spans="22:25" x14ac:dyDescent="0.2">
      <c r="V1124"/>
      <c r="W1124"/>
      <c r="X1124"/>
      <c r="Y1124"/>
    </row>
    <row r="1125" spans="22:25" x14ac:dyDescent="0.2">
      <c r="V1125"/>
      <c r="W1125"/>
      <c r="X1125"/>
      <c r="Y1125"/>
    </row>
    <row r="1126" spans="22:25" x14ac:dyDescent="0.2">
      <c r="V1126"/>
      <c r="W1126"/>
      <c r="X1126"/>
      <c r="Y1126"/>
    </row>
    <row r="1127" spans="22:25" x14ac:dyDescent="0.2">
      <c r="V1127"/>
      <c r="W1127"/>
      <c r="X1127"/>
      <c r="Y1127"/>
    </row>
    <row r="1128" spans="22:25" x14ac:dyDescent="0.2">
      <c r="V1128"/>
      <c r="W1128"/>
      <c r="X1128"/>
      <c r="Y1128"/>
    </row>
    <row r="1129" spans="22:25" x14ac:dyDescent="0.2">
      <c r="V1129"/>
      <c r="W1129"/>
      <c r="X1129"/>
      <c r="Y1129"/>
    </row>
    <row r="1130" spans="22:25" x14ac:dyDescent="0.2">
      <c r="V1130"/>
      <c r="W1130"/>
      <c r="X1130"/>
      <c r="Y1130"/>
    </row>
    <row r="1131" spans="22:25" x14ac:dyDescent="0.2">
      <c r="V1131"/>
      <c r="W1131"/>
      <c r="X1131"/>
      <c r="Y1131"/>
    </row>
    <row r="1132" spans="22:25" x14ac:dyDescent="0.2">
      <c r="V1132"/>
      <c r="W1132"/>
      <c r="X1132"/>
      <c r="Y1132"/>
    </row>
    <row r="1133" spans="22:25" x14ac:dyDescent="0.2">
      <c r="V1133"/>
      <c r="W1133"/>
      <c r="X1133"/>
      <c r="Y1133"/>
    </row>
    <row r="1134" spans="22:25" x14ac:dyDescent="0.2">
      <c r="V1134"/>
      <c r="W1134"/>
      <c r="X1134"/>
      <c r="Y1134"/>
    </row>
    <row r="1135" spans="22:25" x14ac:dyDescent="0.2">
      <c r="V1135"/>
      <c r="W1135"/>
      <c r="X1135"/>
      <c r="Y1135"/>
    </row>
    <row r="1136" spans="22:25" x14ac:dyDescent="0.2">
      <c r="V1136"/>
      <c r="W1136"/>
      <c r="X1136"/>
      <c r="Y1136"/>
    </row>
    <row r="1137" spans="22:25" x14ac:dyDescent="0.2">
      <c r="V1137"/>
      <c r="W1137"/>
      <c r="X1137"/>
      <c r="Y1137"/>
    </row>
    <row r="1138" spans="22:25" x14ac:dyDescent="0.2">
      <c r="V1138"/>
      <c r="W1138"/>
      <c r="X1138"/>
      <c r="Y1138"/>
    </row>
    <row r="1139" spans="22:25" x14ac:dyDescent="0.2">
      <c r="V1139"/>
      <c r="W1139"/>
      <c r="X1139"/>
      <c r="Y1139"/>
    </row>
    <row r="1140" spans="22:25" x14ac:dyDescent="0.2">
      <c r="V1140"/>
      <c r="W1140"/>
      <c r="X1140"/>
      <c r="Y1140"/>
    </row>
    <row r="1141" spans="22:25" x14ac:dyDescent="0.2">
      <c r="V1141"/>
      <c r="W1141"/>
      <c r="X1141"/>
      <c r="Y1141"/>
    </row>
    <row r="1142" spans="22:25" x14ac:dyDescent="0.2">
      <c r="V1142"/>
      <c r="W1142"/>
      <c r="X1142"/>
      <c r="Y1142"/>
    </row>
    <row r="1143" spans="22:25" x14ac:dyDescent="0.2">
      <c r="V1143"/>
      <c r="W1143"/>
      <c r="X1143"/>
      <c r="Y1143"/>
    </row>
    <row r="1144" spans="22:25" x14ac:dyDescent="0.2">
      <c r="V1144"/>
      <c r="W1144"/>
      <c r="X1144"/>
      <c r="Y1144"/>
    </row>
    <row r="1145" spans="22:25" x14ac:dyDescent="0.2">
      <c r="V1145"/>
      <c r="W1145"/>
      <c r="X1145"/>
      <c r="Y1145"/>
    </row>
    <row r="1146" spans="22:25" x14ac:dyDescent="0.2">
      <c r="V1146"/>
      <c r="W1146"/>
      <c r="X1146"/>
      <c r="Y1146"/>
    </row>
    <row r="1147" spans="22:25" x14ac:dyDescent="0.2">
      <c r="V1147"/>
      <c r="W1147"/>
      <c r="X1147"/>
      <c r="Y1147"/>
    </row>
    <row r="1148" spans="22:25" x14ac:dyDescent="0.2">
      <c r="V1148"/>
      <c r="W1148"/>
      <c r="X1148"/>
      <c r="Y1148"/>
    </row>
    <row r="1149" spans="22:25" x14ac:dyDescent="0.2">
      <c r="V1149"/>
      <c r="W1149"/>
      <c r="X1149"/>
      <c r="Y1149"/>
    </row>
    <row r="1150" spans="22:25" x14ac:dyDescent="0.2">
      <c r="V1150"/>
      <c r="W1150"/>
      <c r="X1150"/>
      <c r="Y1150"/>
    </row>
    <row r="1151" spans="22:25" x14ac:dyDescent="0.2">
      <c r="V1151"/>
      <c r="W1151"/>
      <c r="X1151"/>
      <c r="Y1151"/>
    </row>
    <row r="1152" spans="22:25" x14ac:dyDescent="0.2">
      <c r="V1152"/>
      <c r="W1152"/>
      <c r="X1152"/>
      <c r="Y1152"/>
    </row>
    <row r="1153" spans="22:25" x14ac:dyDescent="0.2">
      <c r="V1153"/>
      <c r="W1153"/>
      <c r="X1153"/>
      <c r="Y1153"/>
    </row>
    <row r="1154" spans="22:25" x14ac:dyDescent="0.2">
      <c r="V1154"/>
      <c r="W1154"/>
      <c r="X1154"/>
      <c r="Y1154"/>
    </row>
    <row r="1155" spans="22:25" x14ac:dyDescent="0.2">
      <c r="V1155"/>
      <c r="W1155"/>
      <c r="X1155"/>
      <c r="Y1155"/>
    </row>
    <row r="1156" spans="22:25" x14ac:dyDescent="0.2">
      <c r="V1156"/>
      <c r="W1156"/>
      <c r="X1156"/>
      <c r="Y1156"/>
    </row>
    <row r="1157" spans="22:25" x14ac:dyDescent="0.2">
      <c r="V1157"/>
      <c r="W1157"/>
      <c r="X1157"/>
      <c r="Y1157"/>
    </row>
    <row r="1158" spans="22:25" x14ac:dyDescent="0.2">
      <c r="V1158"/>
      <c r="W1158"/>
      <c r="X1158"/>
      <c r="Y1158"/>
    </row>
    <row r="1159" spans="22:25" x14ac:dyDescent="0.2">
      <c r="V1159"/>
      <c r="W1159"/>
      <c r="X1159"/>
      <c r="Y1159"/>
    </row>
    <row r="1160" spans="22:25" x14ac:dyDescent="0.2">
      <c r="V1160"/>
      <c r="W1160"/>
      <c r="X1160"/>
      <c r="Y1160"/>
    </row>
    <row r="1161" spans="22:25" x14ac:dyDescent="0.2">
      <c r="V1161"/>
      <c r="W1161"/>
      <c r="X1161"/>
      <c r="Y1161"/>
    </row>
    <row r="1162" spans="22:25" x14ac:dyDescent="0.2">
      <c r="V1162"/>
      <c r="W1162"/>
      <c r="X1162"/>
      <c r="Y1162"/>
    </row>
    <row r="1163" spans="22:25" x14ac:dyDescent="0.2">
      <c r="V1163"/>
      <c r="W1163"/>
      <c r="X1163"/>
      <c r="Y1163"/>
    </row>
    <row r="1164" spans="22:25" x14ac:dyDescent="0.2">
      <c r="V1164"/>
      <c r="W1164"/>
      <c r="X1164"/>
      <c r="Y1164"/>
    </row>
    <row r="1165" spans="22:25" x14ac:dyDescent="0.2">
      <c r="V1165"/>
      <c r="W1165"/>
      <c r="X1165"/>
      <c r="Y1165"/>
    </row>
    <row r="1166" spans="22:25" x14ac:dyDescent="0.2">
      <c r="V1166"/>
      <c r="W1166"/>
      <c r="X1166"/>
      <c r="Y1166"/>
    </row>
    <row r="1167" spans="22:25" x14ac:dyDescent="0.2">
      <c r="V1167"/>
      <c r="W1167"/>
      <c r="X1167"/>
      <c r="Y1167"/>
    </row>
    <row r="1168" spans="22:25" x14ac:dyDescent="0.2">
      <c r="V1168"/>
      <c r="W1168"/>
      <c r="X1168"/>
      <c r="Y1168"/>
    </row>
    <row r="1169" spans="22:25" x14ac:dyDescent="0.2">
      <c r="V1169"/>
      <c r="W1169"/>
      <c r="X1169"/>
      <c r="Y1169"/>
    </row>
    <row r="1170" spans="22:25" x14ac:dyDescent="0.2">
      <c r="V1170"/>
      <c r="W1170"/>
      <c r="X1170"/>
      <c r="Y1170"/>
    </row>
    <row r="1171" spans="22:25" x14ac:dyDescent="0.2">
      <c r="V1171"/>
      <c r="W1171"/>
      <c r="X1171"/>
      <c r="Y1171"/>
    </row>
    <row r="1172" spans="22:25" x14ac:dyDescent="0.2">
      <c r="V1172"/>
      <c r="W1172"/>
      <c r="X1172"/>
      <c r="Y1172"/>
    </row>
    <row r="1173" spans="22:25" x14ac:dyDescent="0.2">
      <c r="V1173"/>
      <c r="W1173"/>
      <c r="X1173"/>
      <c r="Y1173"/>
    </row>
    <row r="1174" spans="22:25" x14ac:dyDescent="0.2">
      <c r="V1174"/>
      <c r="W1174"/>
      <c r="X1174"/>
      <c r="Y1174"/>
    </row>
    <row r="1175" spans="22:25" x14ac:dyDescent="0.2">
      <c r="V1175"/>
      <c r="W1175"/>
      <c r="X1175"/>
      <c r="Y1175"/>
    </row>
    <row r="1176" spans="22:25" x14ac:dyDescent="0.2">
      <c r="V1176"/>
      <c r="W1176"/>
      <c r="X1176"/>
      <c r="Y1176"/>
    </row>
    <row r="1177" spans="22:25" x14ac:dyDescent="0.2">
      <c r="V1177"/>
      <c r="W1177"/>
      <c r="X1177"/>
      <c r="Y1177"/>
    </row>
    <row r="1178" spans="22:25" x14ac:dyDescent="0.2">
      <c r="V1178"/>
      <c r="W1178"/>
      <c r="X1178"/>
      <c r="Y1178"/>
    </row>
    <row r="1179" spans="22:25" x14ac:dyDescent="0.2">
      <c r="V1179"/>
      <c r="W1179"/>
      <c r="X1179"/>
      <c r="Y1179"/>
    </row>
    <row r="1180" spans="22:25" x14ac:dyDescent="0.2">
      <c r="V1180"/>
      <c r="W1180"/>
      <c r="X1180"/>
      <c r="Y1180"/>
    </row>
    <row r="1181" spans="22:25" x14ac:dyDescent="0.2">
      <c r="V1181"/>
      <c r="W1181"/>
      <c r="X1181"/>
      <c r="Y1181"/>
    </row>
    <row r="1182" spans="22:25" x14ac:dyDescent="0.2">
      <c r="V1182"/>
      <c r="W1182"/>
      <c r="X1182"/>
      <c r="Y1182"/>
    </row>
    <row r="1183" spans="22:25" x14ac:dyDescent="0.2">
      <c r="V1183"/>
      <c r="W1183"/>
      <c r="X1183"/>
      <c r="Y1183"/>
    </row>
    <row r="1184" spans="22:25" x14ac:dyDescent="0.2">
      <c r="V1184"/>
      <c r="W1184"/>
      <c r="X1184"/>
      <c r="Y1184"/>
    </row>
    <row r="1185" spans="22:25" x14ac:dyDescent="0.2">
      <c r="V1185"/>
      <c r="W1185"/>
      <c r="X1185"/>
      <c r="Y1185"/>
    </row>
    <row r="1186" spans="22:25" x14ac:dyDescent="0.2">
      <c r="V1186"/>
      <c r="W1186"/>
      <c r="X1186"/>
      <c r="Y1186"/>
    </row>
    <row r="1187" spans="22:25" x14ac:dyDescent="0.2">
      <c r="V1187"/>
      <c r="W1187"/>
      <c r="X1187"/>
      <c r="Y1187"/>
    </row>
    <row r="1188" spans="22:25" x14ac:dyDescent="0.2">
      <c r="V1188"/>
      <c r="W1188"/>
      <c r="X1188"/>
      <c r="Y1188"/>
    </row>
    <row r="1189" spans="22:25" x14ac:dyDescent="0.2">
      <c r="V1189"/>
      <c r="W1189"/>
      <c r="X1189"/>
      <c r="Y1189"/>
    </row>
    <row r="1190" spans="22:25" x14ac:dyDescent="0.2">
      <c r="V1190"/>
      <c r="W1190"/>
      <c r="X1190"/>
      <c r="Y1190"/>
    </row>
    <row r="1191" spans="22:25" x14ac:dyDescent="0.2">
      <c r="V1191"/>
      <c r="W1191"/>
      <c r="X1191"/>
      <c r="Y1191"/>
    </row>
    <row r="1192" spans="22:25" x14ac:dyDescent="0.2">
      <c r="V1192"/>
      <c r="W1192"/>
      <c r="X1192"/>
      <c r="Y1192"/>
    </row>
    <row r="1193" spans="22:25" x14ac:dyDescent="0.2">
      <c r="V1193"/>
      <c r="W1193"/>
      <c r="X1193"/>
      <c r="Y1193"/>
    </row>
    <row r="1194" spans="22:25" x14ac:dyDescent="0.2">
      <c r="V1194"/>
      <c r="W1194"/>
      <c r="X1194"/>
      <c r="Y1194"/>
    </row>
    <row r="1195" spans="22:25" x14ac:dyDescent="0.2">
      <c r="V1195"/>
      <c r="W1195"/>
      <c r="X1195"/>
      <c r="Y1195"/>
    </row>
    <row r="1196" spans="22:25" x14ac:dyDescent="0.2">
      <c r="V1196"/>
      <c r="W1196"/>
      <c r="X1196"/>
      <c r="Y1196"/>
    </row>
    <row r="1197" spans="22:25" x14ac:dyDescent="0.2">
      <c r="V1197"/>
      <c r="W1197"/>
      <c r="X1197"/>
      <c r="Y1197"/>
    </row>
    <row r="1198" spans="22:25" x14ac:dyDescent="0.2">
      <c r="V1198"/>
      <c r="W1198"/>
      <c r="X1198"/>
      <c r="Y1198"/>
    </row>
    <row r="1199" spans="22:25" x14ac:dyDescent="0.2">
      <c r="V1199"/>
      <c r="W1199"/>
      <c r="X1199"/>
      <c r="Y1199"/>
    </row>
    <row r="1200" spans="22:25" x14ac:dyDescent="0.2">
      <c r="V1200"/>
      <c r="W1200"/>
      <c r="X1200"/>
      <c r="Y1200"/>
    </row>
    <row r="1201" spans="22:25" x14ac:dyDescent="0.2">
      <c r="V1201"/>
      <c r="W1201"/>
      <c r="X1201"/>
      <c r="Y1201"/>
    </row>
    <row r="1202" spans="22:25" x14ac:dyDescent="0.2">
      <c r="V1202"/>
      <c r="W1202"/>
      <c r="X1202"/>
      <c r="Y1202"/>
    </row>
    <row r="1203" spans="22:25" x14ac:dyDescent="0.2">
      <c r="V1203"/>
      <c r="W1203"/>
      <c r="X1203"/>
      <c r="Y1203"/>
    </row>
    <row r="1204" spans="22:25" x14ac:dyDescent="0.2">
      <c r="V1204"/>
      <c r="W1204"/>
      <c r="X1204"/>
      <c r="Y1204"/>
    </row>
    <row r="1205" spans="22:25" x14ac:dyDescent="0.2">
      <c r="V1205"/>
      <c r="W1205"/>
      <c r="X1205"/>
      <c r="Y1205"/>
    </row>
    <row r="1206" spans="22:25" x14ac:dyDescent="0.2">
      <c r="V1206"/>
      <c r="W1206"/>
      <c r="X1206"/>
      <c r="Y1206"/>
    </row>
    <row r="1207" spans="22:25" x14ac:dyDescent="0.2">
      <c r="V1207"/>
      <c r="W1207"/>
      <c r="X1207"/>
      <c r="Y1207"/>
    </row>
    <row r="1208" spans="22:25" x14ac:dyDescent="0.2">
      <c r="V1208"/>
      <c r="W1208"/>
      <c r="X1208"/>
      <c r="Y1208"/>
    </row>
    <row r="1209" spans="22:25" x14ac:dyDescent="0.2">
      <c r="V1209"/>
      <c r="W1209"/>
      <c r="X1209"/>
      <c r="Y1209"/>
    </row>
    <row r="1210" spans="22:25" x14ac:dyDescent="0.2">
      <c r="V1210"/>
      <c r="W1210"/>
      <c r="X1210"/>
      <c r="Y1210"/>
    </row>
    <row r="1211" spans="22:25" x14ac:dyDescent="0.2">
      <c r="V1211"/>
      <c r="W1211"/>
      <c r="X1211"/>
      <c r="Y1211"/>
    </row>
    <row r="1212" spans="22:25" x14ac:dyDescent="0.2">
      <c r="V1212"/>
      <c r="W1212"/>
      <c r="X1212"/>
      <c r="Y1212"/>
    </row>
    <row r="1213" spans="22:25" x14ac:dyDescent="0.2">
      <c r="V1213"/>
      <c r="W1213"/>
      <c r="X1213"/>
      <c r="Y1213"/>
    </row>
    <row r="1214" spans="22:25" x14ac:dyDescent="0.2">
      <c r="V1214"/>
      <c r="W1214"/>
      <c r="X1214"/>
      <c r="Y1214"/>
    </row>
    <row r="1215" spans="22:25" x14ac:dyDescent="0.2">
      <c r="V1215"/>
      <c r="W1215"/>
      <c r="X1215"/>
      <c r="Y1215"/>
    </row>
    <row r="1216" spans="22:25" x14ac:dyDescent="0.2">
      <c r="V1216"/>
      <c r="W1216"/>
      <c r="X1216"/>
      <c r="Y1216"/>
    </row>
    <row r="1217" spans="22:25" x14ac:dyDescent="0.2">
      <c r="V1217"/>
      <c r="W1217"/>
      <c r="X1217"/>
      <c r="Y1217"/>
    </row>
    <row r="1218" spans="22:25" x14ac:dyDescent="0.2">
      <c r="V1218"/>
      <c r="W1218"/>
      <c r="X1218"/>
      <c r="Y1218"/>
    </row>
    <row r="1219" spans="22:25" x14ac:dyDescent="0.2">
      <c r="V1219"/>
      <c r="W1219"/>
      <c r="X1219"/>
      <c r="Y1219"/>
    </row>
    <row r="1220" spans="22:25" x14ac:dyDescent="0.2">
      <c r="V1220"/>
      <c r="W1220"/>
      <c r="X1220"/>
      <c r="Y1220"/>
    </row>
    <row r="1221" spans="22:25" x14ac:dyDescent="0.2">
      <c r="V1221"/>
      <c r="W1221"/>
      <c r="X1221"/>
      <c r="Y1221"/>
    </row>
    <row r="1222" spans="22:25" x14ac:dyDescent="0.2">
      <c r="V1222"/>
      <c r="W1222"/>
      <c r="X1222"/>
      <c r="Y1222"/>
    </row>
    <row r="1223" spans="22:25" x14ac:dyDescent="0.2">
      <c r="V1223"/>
      <c r="W1223"/>
      <c r="X1223"/>
      <c r="Y1223"/>
    </row>
    <row r="1224" spans="22:25" x14ac:dyDescent="0.2">
      <c r="V1224"/>
      <c r="W1224"/>
      <c r="X1224"/>
      <c r="Y1224"/>
    </row>
    <row r="1225" spans="22:25" x14ac:dyDescent="0.2">
      <c r="V1225"/>
      <c r="W1225"/>
      <c r="X1225"/>
      <c r="Y1225"/>
    </row>
    <row r="1226" spans="22:25" x14ac:dyDescent="0.2">
      <c r="V1226"/>
      <c r="W1226"/>
      <c r="X1226"/>
      <c r="Y1226"/>
    </row>
    <row r="1227" spans="22:25" x14ac:dyDescent="0.2">
      <c r="V1227"/>
      <c r="W1227"/>
      <c r="X1227"/>
      <c r="Y1227"/>
    </row>
    <row r="1228" spans="22:25" x14ac:dyDescent="0.2">
      <c r="V1228"/>
      <c r="W1228"/>
      <c r="X1228"/>
      <c r="Y1228"/>
    </row>
    <row r="1229" spans="22:25" x14ac:dyDescent="0.2">
      <c r="V1229"/>
      <c r="W1229"/>
      <c r="X1229"/>
      <c r="Y1229"/>
    </row>
    <row r="1230" spans="22:25" x14ac:dyDescent="0.2">
      <c r="V1230"/>
      <c r="W1230"/>
      <c r="X1230"/>
      <c r="Y1230"/>
    </row>
    <row r="1231" spans="22:25" x14ac:dyDescent="0.2">
      <c r="V1231"/>
      <c r="W1231"/>
      <c r="X1231"/>
      <c r="Y1231"/>
    </row>
    <row r="1232" spans="22:25" x14ac:dyDescent="0.2">
      <c r="V1232"/>
      <c r="W1232"/>
      <c r="X1232"/>
      <c r="Y1232"/>
    </row>
    <row r="1233" spans="22:25" x14ac:dyDescent="0.2">
      <c r="V1233"/>
      <c r="W1233"/>
      <c r="X1233"/>
      <c r="Y1233"/>
    </row>
    <row r="1234" spans="22:25" x14ac:dyDescent="0.2">
      <c r="V1234"/>
      <c r="W1234"/>
      <c r="X1234"/>
      <c r="Y1234"/>
    </row>
    <row r="1235" spans="22:25" x14ac:dyDescent="0.2">
      <c r="V1235"/>
      <c r="W1235"/>
      <c r="X1235"/>
      <c r="Y1235"/>
    </row>
    <row r="1236" spans="22:25" x14ac:dyDescent="0.2">
      <c r="V1236"/>
      <c r="W1236"/>
      <c r="X1236"/>
      <c r="Y1236"/>
    </row>
  </sheetData>
  <mergeCells count="3">
    <mergeCell ref="M5:N5"/>
    <mergeCell ref="O5:P5"/>
    <mergeCell ref="F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17"/>
  <sheetViews>
    <sheetView showGridLines="0" view="pageBreakPreview" topLeftCell="A10" zoomScale="115" zoomScaleNormal="75" zoomScaleSheetLayoutView="115" workbookViewId="0">
      <selection activeCell="D23" sqref="D23"/>
    </sheetView>
  </sheetViews>
  <sheetFormatPr defaultColWidth="9" defaultRowHeight="11.25" x14ac:dyDescent="0.2"/>
  <cols>
    <col min="2" max="2" width="31" customWidth="1"/>
    <col min="3" max="3" width="41.33203125" customWidth="1"/>
    <col min="4" max="4" width="40.5" customWidth="1"/>
    <col min="5" max="5" width="12.5" customWidth="1"/>
    <col min="7" max="9" width="5.83203125" customWidth="1"/>
  </cols>
  <sheetData>
    <row r="1" spans="2:9" ht="15.75" customHeight="1" x14ac:dyDescent="0.2">
      <c r="B1" s="417" t="s">
        <v>166</v>
      </c>
      <c r="C1" s="418"/>
      <c r="D1" s="418"/>
      <c r="E1" s="418"/>
      <c r="F1" s="418"/>
      <c r="G1" s="418"/>
      <c r="H1" s="418"/>
      <c r="I1" s="419"/>
    </row>
    <row r="2" spans="2:9" x14ac:dyDescent="0.2">
      <c r="B2" s="420"/>
      <c r="C2" s="421"/>
      <c r="D2" s="421"/>
      <c r="E2" s="421"/>
      <c r="F2" s="421"/>
      <c r="G2" s="421"/>
      <c r="H2" s="421"/>
      <c r="I2" s="422"/>
    </row>
    <row r="3" spans="2:9" ht="12" thickBot="1" x14ac:dyDescent="0.25">
      <c r="B3" s="315"/>
      <c r="C3" s="43"/>
      <c r="D3" s="43"/>
      <c r="E3" s="43"/>
      <c r="F3" s="43"/>
      <c r="G3" s="43"/>
      <c r="H3" s="43"/>
      <c r="I3" s="249"/>
    </row>
    <row r="4" spans="2:9" ht="54.95" customHeight="1" thickBot="1" x14ac:dyDescent="0.25">
      <c r="B4" s="423" t="s">
        <v>167</v>
      </c>
      <c r="C4" s="424"/>
      <c r="D4" s="264"/>
      <c r="E4" s="425" t="s">
        <v>69</v>
      </c>
      <c r="F4" s="425"/>
      <c r="G4" s="43"/>
      <c r="H4" s="43"/>
      <c r="I4" s="249"/>
    </row>
    <row r="5" spans="2:9" ht="22.5" customHeight="1" thickBot="1" x14ac:dyDescent="0.25">
      <c r="B5" s="315"/>
      <c r="C5" s="43"/>
      <c r="D5" s="316" t="str">
        <f>IF(D4="","Indicare numero Imprese componenti ATS",IF(AND(D4&gt;=1,D4&lt;=3),"OK",IF(D4&gt;3,"Check")))</f>
        <v>Indicare numero Imprese componenti ATS</v>
      </c>
      <c r="E5" s="43"/>
      <c r="F5" s="43"/>
      <c r="G5" s="43"/>
      <c r="H5" s="43"/>
      <c r="I5" s="249"/>
    </row>
    <row r="6" spans="2:9" ht="54.95" customHeight="1" thickBot="1" x14ac:dyDescent="0.25">
      <c r="B6" s="423" t="s">
        <v>168</v>
      </c>
      <c r="C6" s="424"/>
      <c r="D6" s="264"/>
      <c r="E6" s="425" t="s">
        <v>69</v>
      </c>
      <c r="F6" s="425"/>
      <c r="G6" s="43"/>
      <c r="H6" s="43"/>
      <c r="I6" s="249"/>
    </row>
    <row r="7" spans="2:9" ht="22.5" customHeight="1" thickBot="1" x14ac:dyDescent="0.25">
      <c r="B7" s="315"/>
      <c r="C7" s="43"/>
      <c r="D7" s="316" t="str">
        <f>IF(D6="","Indicare OdR",IF(D6&lt;&gt;"","OK"))</f>
        <v>Indicare OdR</v>
      </c>
      <c r="E7" s="43"/>
      <c r="F7" s="43"/>
      <c r="G7" s="43"/>
      <c r="H7" s="43"/>
      <c r="I7" s="249"/>
    </row>
    <row r="8" spans="2:9" ht="54.95" customHeight="1" thickBot="1" x14ac:dyDescent="0.25">
      <c r="B8" s="423" t="s">
        <v>270</v>
      </c>
      <c r="C8" s="424"/>
      <c r="D8" s="313"/>
      <c r="E8" s="425" t="s">
        <v>69</v>
      </c>
      <c r="F8" s="425"/>
      <c r="G8" s="43"/>
      <c r="H8" s="43"/>
      <c r="I8" s="249"/>
    </row>
    <row r="9" spans="2:9" ht="12.75" thickBot="1" x14ac:dyDescent="0.25">
      <c r="B9" s="426" t="s">
        <v>269</v>
      </c>
      <c r="C9" s="427"/>
      <c r="D9" s="316" t="str">
        <f>IF(D8="","Selezionare una Opzione",IF(D8&lt;&gt;"","OK"))</f>
        <v>Selezionare una Opzione</v>
      </c>
      <c r="E9" s="378"/>
      <c r="F9" s="378"/>
      <c r="G9" s="43"/>
      <c r="H9" s="43"/>
      <c r="I9" s="249"/>
    </row>
    <row r="10" spans="2:9" ht="54.95" customHeight="1" thickBot="1" x14ac:dyDescent="0.25">
      <c r="B10" s="423" t="s">
        <v>245</v>
      </c>
      <c r="C10" s="424"/>
      <c r="D10" s="314"/>
      <c r="E10" s="425" t="s">
        <v>69</v>
      </c>
      <c r="F10" s="425"/>
      <c r="G10" s="43"/>
      <c r="H10" s="43"/>
      <c r="I10" s="249"/>
    </row>
    <row r="11" spans="2:9" ht="22.5" customHeight="1" thickBot="1" x14ac:dyDescent="0.25">
      <c r="B11" s="426" t="s">
        <v>246</v>
      </c>
      <c r="C11" s="427"/>
      <c r="D11" s="316" t="str">
        <f>IF(D10="","Selezionare Opzione","OK")</f>
        <v>Selezionare Opzione</v>
      </c>
      <c r="E11" s="43"/>
      <c r="F11" s="43"/>
      <c r="G11" s="43"/>
      <c r="H11" s="43"/>
      <c r="I11" s="249"/>
    </row>
    <row r="12" spans="2:9" ht="60" customHeight="1" thickBot="1" x14ac:dyDescent="0.25">
      <c r="B12" s="423" t="s">
        <v>271</v>
      </c>
      <c r="C12" s="424"/>
      <c r="D12" s="264"/>
      <c r="E12" s="43"/>
      <c r="F12" s="43"/>
      <c r="G12" s="43"/>
      <c r="H12" s="43"/>
      <c r="I12" s="249"/>
    </row>
    <row r="13" spans="2:9" ht="22.5" customHeight="1" x14ac:dyDescent="0.2">
      <c r="B13" s="426" t="s">
        <v>272</v>
      </c>
      <c r="C13" s="427"/>
      <c r="D13" s="316" t="str">
        <f>IF(D12="","Selezionare Opzione","OK")</f>
        <v>Selezionare Opzione</v>
      </c>
      <c r="E13" s="43"/>
      <c r="F13" s="43"/>
      <c r="G13" s="43"/>
      <c r="H13" s="43"/>
      <c r="I13" s="249"/>
    </row>
    <row r="14" spans="2:9" ht="10.5" customHeight="1" x14ac:dyDescent="0.2">
      <c r="B14" s="379"/>
      <c r="C14" s="380"/>
      <c r="D14" s="316"/>
      <c r="E14" s="43"/>
      <c r="F14" s="43"/>
      <c r="G14" s="43"/>
      <c r="H14" s="43"/>
      <c r="I14" s="249"/>
    </row>
    <row r="15" spans="2:9" ht="22.5" customHeight="1" x14ac:dyDescent="0.2">
      <c r="B15" s="379"/>
      <c r="C15" s="380" t="s">
        <v>268</v>
      </c>
      <c r="D15" s="316" t="str">
        <f>IF(AND(D5="OK",D7="OK",D9="OK",D11="OK",D13="OK"),"OK","Check - Completare compilazione del presente foglio")</f>
        <v>Check - Completare compilazione del presente foglio</v>
      </c>
      <c r="E15" s="43"/>
      <c r="F15" s="43"/>
      <c r="G15" s="43"/>
      <c r="H15" s="43"/>
      <c r="I15" s="249"/>
    </row>
    <row r="16" spans="2:9" ht="22.5" customHeight="1" x14ac:dyDescent="0.2">
      <c r="B16" s="426" t="s">
        <v>169</v>
      </c>
      <c r="C16" s="427"/>
      <c r="D16" s="316" t="str">
        <f>IF(AND(D4=1,D15="OK",A_I_1!B71="OK",A_OdR!B60="OK"),"OK",IF(AND(D4=2,D15="OK",A_I_1!B71="OK",A_I_2!B71="OK",A_OdR!B60="OK"),"OK",IF(AND(D4=3,D15="OK",A_I_1!B71="OK",A_I_2!B71="OK",A_I_3!B71="OK",A_OdR!B60="OK"),"OK","Check - Compilare Sezione Anagrafica")))</f>
        <v>Check - Compilare Sezione Anagrafica</v>
      </c>
      <c r="E16" s="43"/>
      <c r="F16" s="43"/>
      <c r="G16" s="43"/>
      <c r="H16" s="43"/>
      <c r="I16" s="249"/>
    </row>
    <row r="17" spans="2:9" ht="52.5" customHeight="1" thickBot="1" x14ac:dyDescent="0.25">
      <c r="B17" s="428" t="s">
        <v>273</v>
      </c>
      <c r="C17" s="429"/>
      <c r="D17" s="429"/>
      <c r="E17" s="429"/>
      <c r="F17" s="429"/>
      <c r="G17" s="429"/>
      <c r="H17" s="429"/>
      <c r="I17" s="430"/>
    </row>
  </sheetData>
  <sheetProtection algorithmName="SHA-512" hashValue="3lDCiqgatyJS6rpVJkgHMZ6aC1rH7UnFHpDzABqE8hwVH12EOZ6xJk5KrmVn1Rr1mYbvfpU4nmeYuaDmQtXn3w==" saltValue="JnpIaEEkUoq3Pm8M572pvw==" spinCount="100000" sheet="1" formatCells="0" formatColumns="0" formatRows="0"/>
  <mergeCells count="15">
    <mergeCell ref="B17:I17"/>
    <mergeCell ref="B6:C6"/>
    <mergeCell ref="E6:F6"/>
    <mergeCell ref="B16:C16"/>
    <mergeCell ref="B11:C11"/>
    <mergeCell ref="B12:C12"/>
    <mergeCell ref="B13:C13"/>
    <mergeCell ref="B1:I2"/>
    <mergeCell ref="B4:C4"/>
    <mergeCell ref="E4:F4"/>
    <mergeCell ref="B10:C10"/>
    <mergeCell ref="E10:F10"/>
    <mergeCell ref="B8:C8"/>
    <mergeCell ref="E8:F8"/>
    <mergeCell ref="B9:C9"/>
  </mergeCells>
  <conditionalFormatting sqref="D5">
    <cfRule type="notContainsText" dxfId="138" priority="5" operator="notContains" text="OK">
      <formula>ISERROR(SEARCH("OK",D5))</formula>
    </cfRule>
    <cfRule type="containsText" dxfId="137" priority="6" operator="containsText" text="OK">
      <formula>NOT(ISERROR(SEARCH("OK",D5)))</formula>
    </cfRule>
  </conditionalFormatting>
  <conditionalFormatting sqref="D7">
    <cfRule type="notContainsText" dxfId="136" priority="3" operator="notContains" text="OK">
      <formula>ISERROR(SEARCH("OK",D7))</formula>
    </cfRule>
    <cfRule type="containsText" dxfId="135" priority="4" operator="containsText" text="OK">
      <formula>NOT(ISERROR(SEARCH("OK",D7)))</formula>
    </cfRule>
  </conditionalFormatting>
  <conditionalFormatting sqref="D9 D16">
    <cfRule type="containsText" dxfId="134" priority="8" operator="containsText" text="OK">
      <formula>NOT(ISERROR(SEARCH("OK",D9)))</formula>
    </cfRule>
  </conditionalFormatting>
  <conditionalFormatting sqref="D11 D13:D14">
    <cfRule type="containsText" dxfId="133" priority="10" operator="containsText" text="Selezionare Opzione">
      <formula>NOT(ISERROR(SEARCH("Selezionare Opzione",D11)))</formula>
    </cfRule>
    <cfRule type="containsText" dxfId="132" priority="13" operator="containsText" text="OK">
      <formula>NOT(ISERROR(SEARCH("OK",D11)))</formula>
    </cfRule>
  </conditionalFormatting>
  <conditionalFormatting sqref="D15:D16">
    <cfRule type="notContainsText" dxfId="131" priority="1" operator="notContains" text="OK">
      <formula>ISERROR(SEARCH("OK",D15))</formula>
    </cfRule>
    <cfRule type="containsText" dxfId="130" priority="2" operator="containsText" text="OK">
      <formula>NOT(ISERROR(SEARCH("OK",D15)))</formula>
    </cfRule>
  </conditionalFormatting>
  <conditionalFormatting sqref="D16 D9">
    <cfRule type="notContainsText" dxfId="129" priority="7" operator="notContains" text="OK">
      <formula>ISERROR(SEARCH("OK",D9))</formula>
    </cfRule>
  </conditionalFormatting>
  <conditionalFormatting sqref="E4">
    <cfRule type="containsText" dxfId="128" priority="17" operator="containsText" text="Inserire le informazioni richieste">
      <formula>NOT(ISERROR(SEARCH("Inserire le informazioni richieste",E4)))</formula>
    </cfRule>
  </conditionalFormatting>
  <conditionalFormatting sqref="E6">
    <cfRule type="containsText" dxfId="127" priority="14" operator="containsText" text="Inserire le informazioni richieste">
      <formula>NOT(ISERROR(SEARCH("Inserire le informazioni richieste",E6)))</formula>
    </cfRule>
  </conditionalFormatting>
  <conditionalFormatting sqref="E8:E10">
    <cfRule type="containsText" dxfId="126" priority="11" operator="containsText" text="Inserire le informazioni richieste">
      <formula>NOT(ISERROR(SEARCH("Inserire le informazioni richieste",E8)))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Elenco!$A$42:$A$44</xm:f>
          </x14:formula1>
          <xm:sqref>D4</xm:sqref>
        </x14:dataValidation>
        <x14:dataValidation type="list" allowBlank="1" showInputMessage="1" showErrorMessage="1">
          <x14:formula1>
            <xm:f>Elenco!$C$9:$C$10</xm:f>
          </x14:formula1>
          <xm:sqref>D8</xm:sqref>
        </x14:dataValidation>
        <x14:dataValidation type="list" allowBlank="1" showInputMessage="1" showErrorMessage="1">
          <x14:formula1>
            <xm:f>Elenco!$C$14:$C$19</xm:f>
          </x14:formula1>
          <xm:sqref>D10</xm:sqref>
        </x14:dataValidation>
        <x14:dataValidation type="list" allowBlank="1" showInputMessage="1" showErrorMessage="1">
          <x14:formula1>
            <xm:f>Elenco!$K$5:$K$6</xm:f>
          </x14:formula1>
          <xm:sqref>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72"/>
  <sheetViews>
    <sheetView showGridLines="0" view="pageBreakPreview" topLeftCell="A61" zoomScale="115" zoomScaleNormal="75" zoomScaleSheetLayoutView="115" workbookViewId="0">
      <selection activeCell="B71" sqref="B71:I71"/>
    </sheetView>
  </sheetViews>
  <sheetFormatPr defaultColWidth="9" defaultRowHeight="11.25" x14ac:dyDescent="0.2"/>
  <cols>
    <col min="2" max="2" width="31" customWidth="1"/>
    <col min="3" max="3" width="22.83203125" customWidth="1"/>
    <col min="4" max="4" width="40.5" customWidth="1"/>
    <col min="5" max="5" width="12.5" customWidth="1"/>
    <col min="7" max="9" width="5.83203125" customWidth="1"/>
  </cols>
  <sheetData>
    <row r="1" spans="2:9" ht="15.75" customHeight="1" x14ac:dyDescent="0.2">
      <c r="B1" s="417" t="s">
        <v>287</v>
      </c>
      <c r="C1" s="418"/>
      <c r="D1" s="418"/>
      <c r="E1" s="418"/>
      <c r="F1" s="418"/>
      <c r="G1" s="418"/>
      <c r="H1" s="418"/>
      <c r="I1" s="419"/>
    </row>
    <row r="2" spans="2:9" x14ac:dyDescent="0.2">
      <c r="B2" s="420"/>
      <c r="C2" s="421"/>
      <c r="D2" s="421"/>
      <c r="E2" s="421"/>
      <c r="F2" s="421"/>
      <c r="G2" s="421"/>
      <c r="H2" s="421"/>
      <c r="I2" s="422"/>
    </row>
    <row r="3" spans="2:9" x14ac:dyDescent="0.2">
      <c r="B3" s="315"/>
      <c r="C3" s="43"/>
      <c r="D3" s="43"/>
      <c r="E3" s="43"/>
      <c r="F3" s="43"/>
      <c r="G3" s="43"/>
      <c r="H3" s="43"/>
      <c r="I3" s="249"/>
    </row>
    <row r="4" spans="2:9" ht="12.75" thickBot="1" x14ac:dyDescent="0.25">
      <c r="B4" s="459" t="s">
        <v>81</v>
      </c>
      <c r="C4" s="460"/>
      <c r="D4" s="460"/>
      <c r="E4" s="460"/>
      <c r="F4" s="460"/>
      <c r="G4" s="460"/>
      <c r="H4" s="460"/>
      <c r="I4" s="461"/>
    </row>
    <row r="5" spans="2:9" ht="28.5" customHeight="1" thickBot="1" x14ac:dyDescent="0.25">
      <c r="B5" s="465" t="s">
        <v>40</v>
      </c>
      <c r="C5" s="466"/>
      <c r="D5" s="66"/>
      <c r="E5" s="434" t="s">
        <v>69</v>
      </c>
      <c r="F5" s="425"/>
      <c r="G5" s="43"/>
      <c r="H5" s="43"/>
      <c r="I5" s="249"/>
    </row>
    <row r="6" spans="2:9" ht="60.75" customHeight="1" thickBot="1" x14ac:dyDescent="0.25">
      <c r="B6" s="465" t="s">
        <v>162</v>
      </c>
      <c r="C6" s="466"/>
      <c r="D6" s="151"/>
      <c r="E6" s="434" t="s">
        <v>69</v>
      </c>
      <c r="F6" s="425"/>
      <c r="G6" s="317"/>
      <c r="H6" s="43"/>
      <c r="I6" s="249"/>
    </row>
    <row r="7" spans="2:9" ht="30" customHeight="1" thickBot="1" x14ac:dyDescent="0.25">
      <c r="B7" s="467" t="s">
        <v>238</v>
      </c>
      <c r="C7" s="468"/>
      <c r="D7" s="67"/>
      <c r="E7" s="434" t="s">
        <v>69</v>
      </c>
      <c r="F7" s="425"/>
      <c r="G7" s="43"/>
      <c r="H7" s="43"/>
      <c r="I7" s="249"/>
    </row>
    <row r="8" spans="2:9" x14ac:dyDescent="0.2">
      <c r="B8" s="456" t="s">
        <v>41</v>
      </c>
      <c r="C8" s="79" t="s">
        <v>42</v>
      </c>
      <c r="D8" s="68"/>
      <c r="E8" s="434" t="s">
        <v>69</v>
      </c>
      <c r="F8" s="425"/>
      <c r="G8" s="43"/>
      <c r="H8" s="43"/>
      <c r="I8" s="249"/>
    </row>
    <row r="9" spans="2:9" x14ac:dyDescent="0.2">
      <c r="B9" s="457"/>
      <c r="C9" s="80" t="s">
        <v>43</v>
      </c>
      <c r="D9" s="69"/>
      <c r="E9" s="434" t="s">
        <v>69</v>
      </c>
      <c r="F9" s="425"/>
      <c r="G9" s="43"/>
      <c r="H9" s="43"/>
      <c r="I9" s="249"/>
    </row>
    <row r="10" spans="2:9" x14ac:dyDescent="0.2">
      <c r="B10" s="457"/>
      <c r="C10" s="80" t="s">
        <v>44</v>
      </c>
      <c r="D10" s="69"/>
      <c r="E10" s="434" t="s">
        <v>69</v>
      </c>
      <c r="F10" s="425"/>
      <c r="G10" s="43"/>
      <c r="H10" s="43"/>
      <c r="I10" s="249"/>
    </row>
    <row r="11" spans="2:9" ht="12" thickBot="1" x14ac:dyDescent="0.25">
      <c r="B11" s="458"/>
      <c r="C11" s="81" t="s">
        <v>45</v>
      </c>
      <c r="D11" s="70"/>
      <c r="E11" s="318"/>
      <c r="F11" s="43"/>
      <c r="G11" s="43"/>
      <c r="H11" s="43"/>
      <c r="I11" s="249"/>
    </row>
    <row r="12" spans="2:9" x14ac:dyDescent="0.2">
      <c r="B12" s="456" t="s">
        <v>46</v>
      </c>
      <c r="C12" s="79" t="s">
        <v>42</v>
      </c>
      <c r="D12" s="68"/>
      <c r="E12" s="434" t="s">
        <v>69</v>
      </c>
      <c r="F12" s="425"/>
      <c r="G12" s="43"/>
      <c r="H12" s="43"/>
      <c r="I12" s="249"/>
    </row>
    <row r="13" spans="2:9" x14ac:dyDescent="0.2">
      <c r="B13" s="457"/>
      <c r="C13" s="80" t="s">
        <v>43</v>
      </c>
      <c r="D13" s="69"/>
      <c r="E13" s="434" t="s">
        <v>69</v>
      </c>
      <c r="F13" s="425"/>
      <c r="G13" s="43"/>
      <c r="H13" s="43"/>
      <c r="I13" s="249"/>
    </row>
    <row r="14" spans="2:9" x14ac:dyDescent="0.2">
      <c r="B14" s="457"/>
      <c r="C14" s="80" t="s">
        <v>44</v>
      </c>
      <c r="D14" s="69"/>
      <c r="E14" s="434" t="s">
        <v>69</v>
      </c>
      <c r="F14" s="425"/>
      <c r="G14" s="43"/>
      <c r="H14" s="43"/>
      <c r="I14" s="249"/>
    </row>
    <row r="15" spans="2:9" ht="12" thickBot="1" x14ac:dyDescent="0.25">
      <c r="B15" s="458"/>
      <c r="C15" s="81" t="s">
        <v>45</v>
      </c>
      <c r="D15" s="70"/>
      <c r="E15" s="318"/>
      <c r="F15" s="43"/>
      <c r="G15" s="43"/>
      <c r="H15" s="43"/>
      <c r="I15" s="249"/>
    </row>
    <row r="16" spans="2:9" x14ac:dyDescent="0.2">
      <c r="B16" s="456" t="s">
        <v>47</v>
      </c>
      <c r="C16" s="79" t="s">
        <v>42</v>
      </c>
      <c r="D16" s="68"/>
      <c r="E16" s="434" t="s">
        <v>69</v>
      </c>
      <c r="F16" s="425"/>
      <c r="G16" s="43"/>
      <c r="H16" s="43"/>
      <c r="I16" s="249"/>
    </row>
    <row r="17" spans="2:9" x14ac:dyDescent="0.2">
      <c r="B17" s="457"/>
      <c r="C17" s="80" t="s">
        <v>43</v>
      </c>
      <c r="D17" s="69"/>
      <c r="E17" s="434" t="s">
        <v>69</v>
      </c>
      <c r="F17" s="425"/>
      <c r="G17" s="43"/>
      <c r="H17" s="43"/>
      <c r="I17" s="249"/>
    </row>
    <row r="18" spans="2:9" x14ac:dyDescent="0.2">
      <c r="B18" s="457"/>
      <c r="C18" s="80" t="s">
        <v>44</v>
      </c>
      <c r="D18" s="69"/>
      <c r="E18" s="434" t="s">
        <v>69</v>
      </c>
      <c r="F18" s="425"/>
      <c r="G18" s="43"/>
      <c r="H18" s="43"/>
      <c r="I18" s="249"/>
    </row>
    <row r="19" spans="2:9" ht="12" thickBot="1" x14ac:dyDescent="0.25">
      <c r="B19" s="458"/>
      <c r="C19" s="81" t="s">
        <v>45</v>
      </c>
      <c r="D19" s="70"/>
      <c r="E19" s="318"/>
      <c r="F19" s="319"/>
      <c r="G19" s="43"/>
      <c r="H19" s="43"/>
      <c r="I19" s="249"/>
    </row>
    <row r="20" spans="2:9" ht="12.75" thickBot="1" x14ac:dyDescent="0.25">
      <c r="B20" s="459" t="s">
        <v>82</v>
      </c>
      <c r="C20" s="460"/>
      <c r="D20" s="460"/>
      <c r="E20" s="460"/>
      <c r="F20" s="460"/>
      <c r="G20" s="460"/>
      <c r="H20" s="460"/>
      <c r="I20" s="461"/>
    </row>
    <row r="21" spans="2:9" ht="12" thickBot="1" x14ac:dyDescent="0.25">
      <c r="B21" s="320" t="s">
        <v>48</v>
      </c>
      <c r="C21" s="60"/>
      <c r="D21" s="434" t="s">
        <v>69</v>
      </c>
      <c r="E21" s="425"/>
      <c r="F21" s="43"/>
      <c r="G21" s="43"/>
      <c r="H21" s="43"/>
      <c r="I21" s="249"/>
    </row>
    <row r="22" spans="2:9" ht="12" thickBot="1" x14ac:dyDescent="0.25">
      <c r="B22" s="321" t="s">
        <v>49</v>
      </c>
      <c r="C22" s="60"/>
      <c r="D22" s="434" t="s">
        <v>69</v>
      </c>
      <c r="E22" s="425"/>
      <c r="F22" s="43"/>
      <c r="G22" s="43"/>
      <c r="H22" s="43"/>
      <c r="I22" s="249"/>
    </row>
    <row r="23" spans="2:9" ht="12.75" thickBot="1" x14ac:dyDescent="0.25">
      <c r="B23" s="322" t="s">
        <v>83</v>
      </c>
      <c r="C23" s="323"/>
      <c r="D23" s="323"/>
      <c r="E23" s="323"/>
      <c r="F23" s="323"/>
      <c r="G23" s="323"/>
      <c r="H23" s="323"/>
      <c r="I23" s="324"/>
    </row>
    <row r="24" spans="2:9" ht="18" customHeight="1" thickBot="1" x14ac:dyDescent="0.25">
      <c r="B24" s="320" t="s">
        <v>50</v>
      </c>
      <c r="C24" s="442"/>
      <c r="D24" s="443"/>
      <c r="E24" s="444"/>
      <c r="F24" s="434" t="s">
        <v>69</v>
      </c>
      <c r="G24" s="425"/>
      <c r="H24" s="425"/>
      <c r="I24" s="441"/>
    </row>
    <row r="25" spans="2:9" ht="18" customHeight="1" thickBot="1" x14ac:dyDescent="0.25">
      <c r="B25" s="325" t="s">
        <v>52</v>
      </c>
      <c r="C25" s="445"/>
      <c r="D25" s="446"/>
      <c r="E25" s="447"/>
      <c r="F25" s="434" t="s">
        <v>69</v>
      </c>
      <c r="G25" s="425"/>
      <c r="H25" s="425"/>
      <c r="I25" s="441"/>
    </row>
    <row r="26" spans="2:9" ht="18" customHeight="1" thickBot="1" x14ac:dyDescent="0.25">
      <c r="B26" s="325" t="s">
        <v>70</v>
      </c>
      <c r="C26" s="445"/>
      <c r="D26" s="446"/>
      <c r="E26" s="447"/>
      <c r="F26" s="434" t="s">
        <v>69</v>
      </c>
      <c r="G26" s="425"/>
      <c r="H26" s="425"/>
      <c r="I26" s="441"/>
    </row>
    <row r="27" spans="2:9" ht="18" customHeight="1" thickBot="1" x14ac:dyDescent="0.25">
      <c r="B27" s="325" t="s">
        <v>51</v>
      </c>
      <c r="C27" s="445"/>
      <c r="D27" s="446"/>
      <c r="E27" s="447"/>
      <c r="F27" s="434" t="s">
        <v>69</v>
      </c>
      <c r="G27" s="425"/>
      <c r="H27" s="425"/>
      <c r="I27" s="441"/>
    </row>
    <row r="28" spans="2:9" ht="18" customHeight="1" thickBot="1" x14ac:dyDescent="0.25">
      <c r="B28" s="325" t="s">
        <v>53</v>
      </c>
      <c r="C28" s="445"/>
      <c r="D28" s="446"/>
      <c r="E28" s="447"/>
      <c r="F28" s="434" t="s">
        <v>69</v>
      </c>
      <c r="G28" s="425"/>
      <c r="H28" s="425"/>
      <c r="I28" s="441"/>
    </row>
    <row r="29" spans="2:9" ht="18" customHeight="1" thickBot="1" x14ac:dyDescent="0.25">
      <c r="B29" s="325" t="s">
        <v>54</v>
      </c>
      <c r="C29" s="445"/>
      <c r="D29" s="446"/>
      <c r="E29" s="447"/>
      <c r="F29" s="434" t="s">
        <v>69</v>
      </c>
      <c r="G29" s="425"/>
      <c r="H29" s="425"/>
      <c r="I29" s="441"/>
    </row>
    <row r="30" spans="2:9" ht="18" customHeight="1" thickBot="1" x14ac:dyDescent="0.25">
      <c r="B30" s="325" t="s">
        <v>71</v>
      </c>
      <c r="C30" s="445"/>
      <c r="D30" s="446"/>
      <c r="E30" s="447"/>
      <c r="F30" s="43"/>
      <c r="G30" s="43"/>
      <c r="H30" s="43"/>
      <c r="I30" s="249"/>
    </row>
    <row r="31" spans="2:9" ht="18" customHeight="1" thickBot="1" x14ac:dyDescent="0.25">
      <c r="B31" s="325" t="s">
        <v>55</v>
      </c>
      <c r="C31" s="445"/>
      <c r="D31" s="446"/>
      <c r="E31" s="447"/>
      <c r="F31" s="434" t="s">
        <v>69</v>
      </c>
      <c r="G31" s="425"/>
      <c r="H31" s="425"/>
      <c r="I31" s="441"/>
    </row>
    <row r="32" spans="2:9" ht="18" customHeight="1" thickBot="1" x14ac:dyDescent="0.25">
      <c r="B32" s="325" t="s">
        <v>72</v>
      </c>
      <c r="C32" s="445"/>
      <c r="D32" s="446"/>
      <c r="E32" s="447"/>
      <c r="F32" s="43"/>
      <c r="G32" s="43"/>
      <c r="H32" s="43"/>
      <c r="I32" s="249"/>
    </row>
    <row r="33" spans="2:9" ht="18" customHeight="1" thickBot="1" x14ac:dyDescent="0.25">
      <c r="B33" s="325" t="s">
        <v>56</v>
      </c>
      <c r="C33" s="445"/>
      <c r="D33" s="446"/>
      <c r="E33" s="447"/>
      <c r="F33" s="43"/>
      <c r="G33" s="43"/>
      <c r="H33" s="43"/>
      <c r="I33" s="249"/>
    </row>
    <row r="34" spans="2:9" ht="18" customHeight="1" thickBot="1" x14ac:dyDescent="0.25">
      <c r="B34" s="325" t="s">
        <v>57</v>
      </c>
      <c r="C34" s="462"/>
      <c r="D34" s="463"/>
      <c r="E34" s="464"/>
      <c r="F34" s="434" t="s">
        <v>69</v>
      </c>
      <c r="G34" s="425"/>
      <c r="H34" s="425"/>
      <c r="I34" s="441"/>
    </row>
    <row r="35" spans="2:9" ht="12.75" thickBot="1" x14ac:dyDescent="0.25">
      <c r="B35" s="326" t="s">
        <v>84</v>
      </c>
      <c r="C35" s="77"/>
      <c r="D35" s="77"/>
      <c r="E35" s="77"/>
      <c r="F35" s="77"/>
      <c r="G35" s="77"/>
      <c r="H35" s="77"/>
      <c r="I35" s="327"/>
    </row>
    <row r="36" spans="2:9" ht="15.95" customHeight="1" thickBot="1" x14ac:dyDescent="0.25">
      <c r="B36" s="320" t="s">
        <v>50</v>
      </c>
      <c r="C36" s="431"/>
      <c r="D36" s="432"/>
      <c r="E36" s="433"/>
      <c r="F36" s="434"/>
      <c r="G36" s="425"/>
      <c r="H36" s="65"/>
      <c r="I36" s="328"/>
    </row>
    <row r="37" spans="2:9" ht="15.95" customHeight="1" thickBot="1" x14ac:dyDescent="0.25">
      <c r="B37" s="325" t="s">
        <v>52</v>
      </c>
      <c r="C37" s="435"/>
      <c r="D37" s="436"/>
      <c r="E37" s="437"/>
      <c r="F37" s="434"/>
      <c r="G37" s="425"/>
      <c r="H37" s="43"/>
      <c r="I37" s="249"/>
    </row>
    <row r="38" spans="2:9" ht="15.95" customHeight="1" thickBot="1" x14ac:dyDescent="0.25">
      <c r="B38" s="325" t="s">
        <v>70</v>
      </c>
      <c r="C38" s="438"/>
      <c r="D38" s="439"/>
      <c r="E38" s="440"/>
      <c r="F38" s="434"/>
      <c r="G38" s="425"/>
      <c r="H38" s="43"/>
      <c r="I38" s="249"/>
    </row>
    <row r="39" spans="2:9" ht="15.95" customHeight="1" thickBot="1" x14ac:dyDescent="0.25">
      <c r="B39" s="325" t="s">
        <v>51</v>
      </c>
      <c r="C39" s="435"/>
      <c r="D39" s="436"/>
      <c r="E39" s="437"/>
      <c r="F39" s="434"/>
      <c r="G39" s="425"/>
      <c r="H39" s="43"/>
      <c r="I39" s="249"/>
    </row>
    <row r="40" spans="2:9" ht="15.95" customHeight="1" thickBot="1" x14ac:dyDescent="0.25">
      <c r="B40" s="325" t="s">
        <v>53</v>
      </c>
      <c r="C40" s="435"/>
      <c r="D40" s="436"/>
      <c r="E40" s="437"/>
      <c r="F40" s="434"/>
      <c r="G40" s="425"/>
      <c r="H40" s="43"/>
      <c r="I40" s="249"/>
    </row>
    <row r="41" spans="2:9" ht="15.95" customHeight="1" thickBot="1" x14ac:dyDescent="0.25">
      <c r="B41" s="325" t="s">
        <v>54</v>
      </c>
      <c r="C41" s="435"/>
      <c r="D41" s="436"/>
      <c r="E41" s="437"/>
      <c r="F41" s="434"/>
      <c r="G41" s="425"/>
      <c r="H41" s="43"/>
      <c r="I41" s="249"/>
    </row>
    <row r="42" spans="2:9" ht="15.95" customHeight="1" thickBot="1" x14ac:dyDescent="0.25">
      <c r="B42" s="325" t="s">
        <v>71</v>
      </c>
      <c r="C42" s="435"/>
      <c r="D42" s="436"/>
      <c r="E42" s="437"/>
      <c r="F42" s="43"/>
      <c r="G42" s="43"/>
      <c r="H42" s="43"/>
      <c r="I42" s="249"/>
    </row>
    <row r="43" spans="2:9" ht="15.95" customHeight="1" thickBot="1" x14ac:dyDescent="0.25">
      <c r="B43" s="325" t="s">
        <v>55</v>
      </c>
      <c r="C43" s="435"/>
      <c r="D43" s="436"/>
      <c r="E43" s="437"/>
      <c r="F43" s="434"/>
      <c r="G43" s="425"/>
      <c r="H43" s="43"/>
      <c r="I43" s="249"/>
    </row>
    <row r="44" spans="2:9" ht="15.95" customHeight="1" thickBot="1" x14ac:dyDescent="0.25">
      <c r="B44" s="325" t="s">
        <v>72</v>
      </c>
      <c r="C44" s="435"/>
      <c r="D44" s="436"/>
      <c r="E44" s="437"/>
      <c r="F44" s="43"/>
      <c r="G44" s="43"/>
      <c r="H44" s="43"/>
      <c r="I44" s="249"/>
    </row>
    <row r="45" spans="2:9" ht="15.95" customHeight="1" thickBot="1" x14ac:dyDescent="0.25">
      <c r="B45" s="325" t="s">
        <v>56</v>
      </c>
      <c r="C45" s="435"/>
      <c r="D45" s="436"/>
      <c r="E45" s="437"/>
      <c r="F45" s="43"/>
      <c r="G45" s="43"/>
      <c r="H45" s="43"/>
      <c r="I45" s="249"/>
    </row>
    <row r="46" spans="2:9" ht="15.95" customHeight="1" thickBot="1" x14ac:dyDescent="0.25">
      <c r="B46" s="329" t="s">
        <v>57</v>
      </c>
      <c r="C46" s="488"/>
      <c r="D46" s="489"/>
      <c r="E46" s="490"/>
      <c r="F46" s="448"/>
      <c r="G46" s="449"/>
      <c r="H46" s="71"/>
      <c r="I46" s="330"/>
    </row>
    <row r="47" spans="2:9" ht="12.75" thickBot="1" x14ac:dyDescent="0.25">
      <c r="B47" s="485" t="s">
        <v>85</v>
      </c>
      <c r="C47" s="470"/>
      <c r="D47" s="470"/>
      <c r="E47" s="470"/>
      <c r="F47" s="470"/>
      <c r="G47" s="470"/>
      <c r="H47" s="470"/>
      <c r="I47" s="486"/>
    </row>
    <row r="48" spans="2:9" ht="18" customHeight="1" thickBot="1" x14ac:dyDescent="0.25">
      <c r="B48" s="320" t="s">
        <v>50</v>
      </c>
      <c r="C48" s="442"/>
      <c r="D48" s="443"/>
      <c r="E48" s="444"/>
      <c r="F48" s="450" t="s">
        <v>69</v>
      </c>
      <c r="G48" s="451"/>
      <c r="H48" s="451"/>
      <c r="I48" s="452"/>
    </row>
    <row r="49" spans="2:9" ht="18" customHeight="1" thickBot="1" x14ac:dyDescent="0.25">
      <c r="B49" s="325" t="s">
        <v>52</v>
      </c>
      <c r="C49" s="445"/>
      <c r="D49" s="446"/>
      <c r="E49" s="447"/>
      <c r="F49" s="434" t="s">
        <v>69</v>
      </c>
      <c r="G49" s="425"/>
      <c r="H49" s="425"/>
      <c r="I49" s="441"/>
    </row>
    <row r="50" spans="2:9" ht="18" customHeight="1" thickBot="1" x14ac:dyDescent="0.25">
      <c r="B50" s="325" t="s">
        <v>70</v>
      </c>
      <c r="C50" s="445"/>
      <c r="D50" s="446"/>
      <c r="E50" s="447"/>
      <c r="F50" s="434" t="s">
        <v>69</v>
      </c>
      <c r="G50" s="425"/>
      <c r="H50" s="425"/>
      <c r="I50" s="441"/>
    </row>
    <row r="51" spans="2:9" ht="18" customHeight="1" thickBot="1" x14ac:dyDescent="0.25">
      <c r="B51" s="325" t="s">
        <v>51</v>
      </c>
      <c r="C51" s="445"/>
      <c r="D51" s="446"/>
      <c r="E51" s="447"/>
      <c r="F51" s="434" t="s">
        <v>69</v>
      </c>
      <c r="G51" s="425"/>
      <c r="H51" s="425"/>
      <c r="I51" s="441"/>
    </row>
    <row r="52" spans="2:9" ht="18" customHeight="1" thickBot="1" x14ac:dyDescent="0.25">
      <c r="B52" s="325" t="s">
        <v>53</v>
      </c>
      <c r="C52" s="445"/>
      <c r="D52" s="446"/>
      <c r="E52" s="447"/>
      <c r="F52" s="434" t="s">
        <v>69</v>
      </c>
      <c r="G52" s="425"/>
      <c r="H52" s="425"/>
      <c r="I52" s="441"/>
    </row>
    <row r="53" spans="2:9" ht="18" customHeight="1" thickBot="1" x14ac:dyDescent="0.25">
      <c r="B53" s="325" t="s">
        <v>54</v>
      </c>
      <c r="C53" s="445"/>
      <c r="D53" s="446"/>
      <c r="E53" s="447"/>
      <c r="F53" s="434" t="s">
        <v>69</v>
      </c>
      <c r="G53" s="425"/>
      <c r="H53" s="425"/>
      <c r="I53" s="441"/>
    </row>
    <row r="54" spans="2:9" ht="18" customHeight="1" thickBot="1" x14ac:dyDescent="0.25">
      <c r="B54" s="325" t="s">
        <v>71</v>
      </c>
      <c r="C54" s="445"/>
      <c r="D54" s="446"/>
      <c r="E54" s="447"/>
      <c r="F54" s="43"/>
      <c r="G54" s="43"/>
      <c r="H54" s="43"/>
      <c r="I54" s="249"/>
    </row>
    <row r="55" spans="2:9" ht="18" customHeight="1" thickBot="1" x14ac:dyDescent="0.25">
      <c r="B55" s="325" t="s">
        <v>55</v>
      </c>
      <c r="C55" s="445"/>
      <c r="D55" s="446"/>
      <c r="E55" s="447"/>
      <c r="F55" s="434" t="s">
        <v>69</v>
      </c>
      <c r="G55" s="425"/>
      <c r="H55" s="425"/>
      <c r="I55" s="441"/>
    </row>
    <row r="56" spans="2:9" ht="18" customHeight="1" thickBot="1" x14ac:dyDescent="0.25">
      <c r="B56" s="325" t="s">
        <v>72</v>
      </c>
      <c r="C56" s="445"/>
      <c r="D56" s="446"/>
      <c r="E56" s="447"/>
      <c r="F56" s="43"/>
      <c r="G56" s="43"/>
      <c r="H56" s="43"/>
      <c r="I56" s="249"/>
    </row>
    <row r="57" spans="2:9" ht="18" customHeight="1" thickBot="1" x14ac:dyDescent="0.25">
      <c r="B57" s="325" t="s">
        <v>56</v>
      </c>
      <c r="C57" s="445"/>
      <c r="D57" s="446"/>
      <c r="E57" s="447"/>
      <c r="F57" s="43"/>
      <c r="G57" s="43"/>
      <c r="H57" s="43"/>
      <c r="I57" s="249"/>
    </row>
    <row r="58" spans="2:9" ht="18" customHeight="1" thickBot="1" x14ac:dyDescent="0.25">
      <c r="B58" s="325" t="s">
        <v>57</v>
      </c>
      <c r="C58" s="462"/>
      <c r="D58" s="463"/>
      <c r="E58" s="464"/>
      <c r="F58" s="434" t="s">
        <v>69</v>
      </c>
      <c r="G58" s="425"/>
      <c r="H58" s="425"/>
      <c r="I58" s="441"/>
    </row>
    <row r="59" spans="2:9" ht="12.75" thickBot="1" x14ac:dyDescent="0.25">
      <c r="B59" s="469" t="s">
        <v>86</v>
      </c>
      <c r="C59" s="471"/>
      <c r="D59" s="471"/>
      <c r="E59" s="471"/>
      <c r="F59" s="471"/>
      <c r="G59" s="471"/>
      <c r="H59" s="471"/>
      <c r="I59" s="472"/>
    </row>
    <row r="60" spans="2:9" ht="12" thickBot="1" x14ac:dyDescent="0.25">
      <c r="B60" s="320" t="s">
        <v>58</v>
      </c>
      <c r="C60" s="442"/>
      <c r="D60" s="443"/>
      <c r="E60" s="444"/>
      <c r="F60" s="43"/>
      <c r="G60" s="43"/>
      <c r="H60" s="43"/>
      <c r="I60" s="249"/>
    </row>
    <row r="61" spans="2:9" ht="12" thickBot="1" x14ac:dyDescent="0.25">
      <c r="B61" s="325" t="s">
        <v>59</v>
      </c>
      <c r="C61" s="445"/>
      <c r="D61" s="446"/>
      <c r="E61" s="447"/>
      <c r="F61" s="43"/>
      <c r="G61" s="43"/>
      <c r="H61" s="43"/>
      <c r="I61" s="249"/>
    </row>
    <row r="62" spans="2:9" ht="12.75" thickBot="1" x14ac:dyDescent="0.25">
      <c r="B62" s="469" t="s">
        <v>87</v>
      </c>
      <c r="C62" s="471"/>
      <c r="D62" s="471"/>
      <c r="E62" s="471"/>
      <c r="F62" s="471"/>
      <c r="G62" s="471"/>
      <c r="H62" s="471"/>
      <c r="I62" s="472"/>
    </row>
    <row r="63" spans="2:9" ht="12" thickBot="1" x14ac:dyDescent="0.25">
      <c r="B63" s="320" t="s">
        <v>60</v>
      </c>
      <c r="C63" s="82"/>
      <c r="D63" s="63" t="s">
        <v>61</v>
      </c>
      <c r="E63" s="497"/>
      <c r="F63" s="498"/>
      <c r="G63" s="499"/>
      <c r="H63" s="499"/>
      <c r="I63" s="500"/>
    </row>
    <row r="64" spans="2:9" ht="12.75" thickBot="1" x14ac:dyDescent="0.25">
      <c r="B64" s="469" t="s">
        <v>88</v>
      </c>
      <c r="C64" s="471"/>
      <c r="D64" s="471"/>
      <c r="E64" s="471"/>
      <c r="F64" s="471"/>
      <c r="G64" s="471"/>
      <c r="H64" s="471"/>
      <c r="I64" s="472"/>
    </row>
    <row r="65" spans="2:9" ht="35.1" customHeight="1" thickBot="1" x14ac:dyDescent="0.25">
      <c r="B65" s="331" t="s">
        <v>92</v>
      </c>
      <c r="C65" s="453"/>
      <c r="D65" s="454"/>
      <c r="E65" s="455"/>
      <c r="F65" s="476" t="s">
        <v>69</v>
      </c>
      <c r="G65" s="477"/>
      <c r="H65" s="477"/>
      <c r="I65" s="478"/>
    </row>
    <row r="66" spans="2:9" ht="35.1" customHeight="1" thickBot="1" x14ac:dyDescent="0.25">
      <c r="B66" s="332" t="s">
        <v>66</v>
      </c>
      <c r="C66" s="438"/>
      <c r="D66" s="439"/>
      <c r="E66" s="440"/>
      <c r="F66" s="482" t="s">
        <v>69</v>
      </c>
      <c r="G66" s="483"/>
      <c r="H66" s="483"/>
      <c r="I66" s="484"/>
    </row>
    <row r="67" spans="2:9" ht="35.1" customHeight="1" thickBot="1" x14ac:dyDescent="0.25">
      <c r="B67" s="332" t="s">
        <v>62</v>
      </c>
      <c r="C67" s="473"/>
      <c r="D67" s="474"/>
      <c r="E67" s="475"/>
      <c r="F67" s="479" t="s">
        <v>69</v>
      </c>
      <c r="G67" s="480"/>
      <c r="H67" s="480"/>
      <c r="I67" s="481"/>
    </row>
    <row r="68" spans="2:9" ht="12.75" thickBot="1" x14ac:dyDescent="0.25">
      <c r="B68" s="469" t="s">
        <v>89</v>
      </c>
      <c r="C68" s="470"/>
      <c r="D68" s="470"/>
      <c r="E68" s="470"/>
      <c r="F68" s="471"/>
      <c r="G68" s="471"/>
      <c r="H68" s="471"/>
      <c r="I68" s="472"/>
    </row>
    <row r="69" spans="2:9" ht="24" customHeight="1" thickBot="1" x14ac:dyDescent="0.25">
      <c r="B69" s="333" t="s">
        <v>63</v>
      </c>
      <c r="C69" s="89"/>
      <c r="D69" s="501" t="s">
        <v>69</v>
      </c>
      <c r="E69" s="502"/>
      <c r="F69" s="502"/>
      <c r="G69" s="502"/>
      <c r="H69" s="502"/>
      <c r="I69" s="503"/>
    </row>
    <row r="70" spans="2:9" ht="12.75" thickTop="1" thickBot="1" x14ac:dyDescent="0.25">
      <c r="B70" s="494"/>
      <c r="C70" s="495"/>
      <c r="D70" s="495"/>
      <c r="E70" s="495"/>
      <c r="F70" s="495"/>
      <c r="G70" s="495"/>
      <c r="H70" s="495"/>
      <c r="I70" s="496"/>
    </row>
    <row r="71" spans="2:9" ht="12.75" thickTop="1" thickBot="1" x14ac:dyDescent="0.25">
      <c r="B71" s="491" t="str">
        <f>IF(AND(D5&lt;&gt;"",D6&lt;&gt;"",D8&lt;&gt;"",D9&lt;&gt;"",D10&lt;&gt;"",D12&lt;&gt;"",D13&lt;&gt;"",D14&lt;&gt;"",D16&lt;&gt;"",D17&lt;&gt;"",D18&lt;&gt;"",C21&lt;&gt;"",C22&lt;&gt;"",C24&lt;&gt;"",C25&lt;&gt;"",C26&lt;&gt;"",C27&lt;&gt;"",C28&lt;&gt;"",C29&lt;&gt;"",C31&lt;&gt;"",C34&lt;&gt;"",C48&lt;&gt;"",C49&lt;&gt;"",C50&lt;&gt;"",C51&lt;&gt;"",C52&lt;&gt;"",C53&lt;&gt;"",C55&lt;&gt;"",C58&lt;&gt;"",D7&lt;&gt;"",C65&lt;&gt;"",C66&lt;&gt;"",C67&lt;&gt;"",C69&lt;&gt;""),"OK","Completare o compilare correttamente")</f>
        <v>Completare o compilare correttamente</v>
      </c>
      <c r="C71" s="492"/>
      <c r="D71" s="492"/>
      <c r="E71" s="492"/>
      <c r="F71" s="492"/>
      <c r="G71" s="492"/>
      <c r="H71" s="492"/>
      <c r="I71" s="493"/>
    </row>
    <row r="72" spans="2:9" ht="52.5" customHeight="1" x14ac:dyDescent="0.2">
      <c r="B72" s="487"/>
      <c r="C72" s="487"/>
      <c r="D72" s="487"/>
      <c r="E72" s="487"/>
      <c r="F72" s="487"/>
      <c r="G72" s="487"/>
      <c r="H72" s="487"/>
      <c r="I72" s="487"/>
    </row>
  </sheetData>
  <sheetProtection algorithmName="SHA-512" hashValue="PTtbZYa+/IWTXgV1PGb85TfVlI7rSZhCoWItB8647gtn/KXtdvZWUrfhp3rq38cpHl2x9fP0+DhIds/jRxAHGA==" saltValue="qym8wF0P1BG9HgBXWe4VoQ==" spinCount="100000" sheet="1" formatCells="0" formatColumns="0" formatRows="0"/>
  <mergeCells count="99">
    <mergeCell ref="B72:I72"/>
    <mergeCell ref="E14:F14"/>
    <mergeCell ref="E16:F16"/>
    <mergeCell ref="E17:F17"/>
    <mergeCell ref="E18:F18"/>
    <mergeCell ref="C46:E46"/>
    <mergeCell ref="B71:I71"/>
    <mergeCell ref="B62:I62"/>
    <mergeCell ref="B64:I64"/>
    <mergeCell ref="C37:E37"/>
    <mergeCell ref="B70:I70"/>
    <mergeCell ref="E63:F63"/>
    <mergeCell ref="G63:I63"/>
    <mergeCell ref="D69:I69"/>
    <mergeCell ref="B59:I59"/>
    <mergeCell ref="C55:E55"/>
    <mergeCell ref="B68:I68"/>
    <mergeCell ref="C44:E44"/>
    <mergeCell ref="F36:G36"/>
    <mergeCell ref="F37:G37"/>
    <mergeCell ref="C67:E67"/>
    <mergeCell ref="F65:I65"/>
    <mergeCell ref="F67:I67"/>
    <mergeCell ref="F66:I66"/>
    <mergeCell ref="C57:E57"/>
    <mergeCell ref="C58:E58"/>
    <mergeCell ref="B47:I47"/>
    <mergeCell ref="C48:E48"/>
    <mergeCell ref="C49:E49"/>
    <mergeCell ref="C52:E52"/>
    <mergeCell ref="C53:E53"/>
    <mergeCell ref="C39:E39"/>
    <mergeCell ref="F31:I31"/>
    <mergeCell ref="B1:I2"/>
    <mergeCell ref="B5:C5"/>
    <mergeCell ref="B7:C7"/>
    <mergeCell ref="B8:B11"/>
    <mergeCell ref="B12:B15"/>
    <mergeCell ref="B4:I4"/>
    <mergeCell ref="B6:C6"/>
    <mergeCell ref="E5:F5"/>
    <mergeCell ref="E6:F6"/>
    <mergeCell ref="E7:F7"/>
    <mergeCell ref="E8:F8"/>
    <mergeCell ref="C30:E30"/>
    <mergeCell ref="E9:F9"/>
    <mergeCell ref="E10:F10"/>
    <mergeCell ref="E12:F12"/>
    <mergeCell ref="E13:F13"/>
    <mergeCell ref="C29:E29"/>
    <mergeCell ref="F28:I28"/>
    <mergeCell ref="F29:I29"/>
    <mergeCell ref="C26:E26"/>
    <mergeCell ref="C27:E27"/>
    <mergeCell ref="B16:B19"/>
    <mergeCell ref="D21:E21"/>
    <mergeCell ref="B20:I20"/>
    <mergeCell ref="C34:E34"/>
    <mergeCell ref="C32:E32"/>
    <mergeCell ref="C33:E33"/>
    <mergeCell ref="F24:I24"/>
    <mergeCell ref="F34:I34"/>
    <mergeCell ref="D22:E22"/>
    <mergeCell ref="C24:E24"/>
    <mergeCell ref="C28:E28"/>
    <mergeCell ref="C31:E31"/>
    <mergeCell ref="C25:E25"/>
    <mergeCell ref="F25:I25"/>
    <mergeCell ref="F26:I26"/>
    <mergeCell ref="F27:I27"/>
    <mergeCell ref="C66:E66"/>
    <mergeCell ref="C65:E65"/>
    <mergeCell ref="C50:E50"/>
    <mergeCell ref="C45:E45"/>
    <mergeCell ref="C56:E56"/>
    <mergeCell ref="C51:E51"/>
    <mergeCell ref="F58:I58"/>
    <mergeCell ref="C60:E60"/>
    <mergeCell ref="C61:E61"/>
    <mergeCell ref="C54:E54"/>
    <mergeCell ref="F46:G46"/>
    <mergeCell ref="F50:I50"/>
    <mergeCell ref="F51:I51"/>
    <mergeCell ref="F52:I52"/>
    <mergeCell ref="F53:I53"/>
    <mergeCell ref="F55:I55"/>
    <mergeCell ref="F48:I48"/>
    <mergeCell ref="F49:I49"/>
    <mergeCell ref="C36:E36"/>
    <mergeCell ref="F43:G43"/>
    <mergeCell ref="C43:E43"/>
    <mergeCell ref="C40:E40"/>
    <mergeCell ref="F40:G40"/>
    <mergeCell ref="F41:G41"/>
    <mergeCell ref="C42:E42"/>
    <mergeCell ref="C41:E41"/>
    <mergeCell ref="C38:E38"/>
    <mergeCell ref="F39:G39"/>
    <mergeCell ref="F38:G38"/>
  </mergeCells>
  <conditionalFormatting sqref="B71">
    <cfRule type="containsText" dxfId="125" priority="9" operator="containsText" text="OK">
      <formula>NOT(ISERROR(SEARCH("OK",B71)))</formula>
    </cfRule>
    <cfRule type="containsText" dxfId="124" priority="10" operator="containsText" text="Completare la compilazione della presente sezione">
      <formula>NOT(ISERROR(SEARCH("Completare la compilazione della presente sezione",B71)))</formula>
    </cfRule>
  </conditionalFormatting>
  <conditionalFormatting sqref="B71:I71">
    <cfRule type="containsText" dxfId="123" priority="7" operator="containsText" text="Completare">
      <formula>NOT(ISERROR(SEARCH("Completare",B71)))</formula>
    </cfRule>
  </conditionalFormatting>
  <conditionalFormatting sqref="D21:D22">
    <cfRule type="containsText" dxfId="122" priority="28" operator="containsText" text="Inserire le informazioni richieste">
      <formula>NOT(ISERROR(SEARCH("Inserire le informazioni richieste",D21)))</formula>
    </cfRule>
  </conditionalFormatting>
  <conditionalFormatting sqref="E5:E19">
    <cfRule type="containsText" dxfId="121" priority="30" operator="containsText" text="Inserire le informazioni richieste">
      <formula>NOT(ISERROR(SEARCH("Inserire le informazioni richieste",E5)))</formula>
    </cfRule>
  </conditionalFormatting>
  <conditionalFormatting sqref="F24:F29">
    <cfRule type="containsText" dxfId="120" priority="27" operator="containsText" text="Inserire le informazioni richieste">
      <formula>NOT(ISERROR(SEARCH("Inserire le informazioni richieste",F24)))</formula>
    </cfRule>
  </conditionalFormatting>
  <conditionalFormatting sqref="F31">
    <cfRule type="containsText" dxfId="119" priority="26" operator="containsText" text="Inserire le informazioni richieste">
      <formula>NOT(ISERROR(SEARCH("Inserire le informazioni richieste",F31)))</formula>
    </cfRule>
  </conditionalFormatting>
  <conditionalFormatting sqref="F34">
    <cfRule type="containsText" dxfId="118" priority="25" operator="containsText" text="Inserire le informazioni richieste">
      <formula>NOT(ISERROR(SEARCH("Inserire le informazioni richieste",F34)))</formula>
    </cfRule>
  </conditionalFormatting>
  <conditionalFormatting sqref="F36:F41">
    <cfRule type="containsText" dxfId="117" priority="24" operator="containsText" text="Inserire le informazioni richieste">
      <formula>NOT(ISERROR(SEARCH("Inserire le informazioni richieste",F36)))</formula>
    </cfRule>
  </conditionalFormatting>
  <conditionalFormatting sqref="F43">
    <cfRule type="containsText" dxfId="116" priority="23" operator="containsText" text="Inserire le informazioni richieste">
      <formula>NOT(ISERROR(SEARCH("Inserire le informazioni richieste",F43)))</formula>
    </cfRule>
  </conditionalFormatting>
  <conditionalFormatting sqref="F46">
    <cfRule type="containsText" dxfId="115" priority="22" operator="containsText" text="Inserire le informazioni richieste">
      <formula>NOT(ISERROR(SEARCH("Inserire le informazioni richieste",F46)))</formula>
    </cfRule>
  </conditionalFormatting>
  <conditionalFormatting sqref="F48:F53">
    <cfRule type="containsText" dxfId="114" priority="13" operator="containsText" text="Inserire le informazioni richieste">
      <formula>NOT(ISERROR(SEARCH("Inserire le informazioni richieste",F48)))</formula>
    </cfRule>
  </conditionalFormatting>
  <conditionalFormatting sqref="F55">
    <cfRule type="containsText" dxfId="113" priority="12" operator="containsText" text="Inserire le informazioni richieste">
      <formula>NOT(ISERROR(SEARCH("Inserire le informazioni richieste",F55)))</formula>
    </cfRule>
  </conditionalFormatting>
  <conditionalFormatting sqref="F58">
    <cfRule type="containsText" dxfId="112" priority="11" operator="containsText" text="Inserire le informazioni richieste">
      <formula>NOT(ISERROR(SEARCH("Inserire le informazioni richieste",F58)))</formula>
    </cfRule>
  </conditionalFormatting>
  <conditionalFormatting sqref="F65:F67">
    <cfRule type="containsText" dxfId="111" priority="18" operator="containsText" text="Inserire le informazioni richieste">
      <formula>NOT(ISERROR(SEARCH("Inserire le informazioni richieste",F65)))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Elenco!$B$28:$B$29</xm:f>
          </x14:formula1>
          <xm:sqref>C69</xm:sqref>
        </x14:dataValidation>
        <x14:dataValidation type="list" allowBlank="1" showInputMessage="1" showErrorMessage="1">
          <x14:formula1>
            <xm:f>Elenco!$A$6:$A$8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72"/>
  <sheetViews>
    <sheetView showGridLines="0" view="pageBreakPreview" topLeftCell="A66" zoomScale="115" zoomScaleNormal="75" zoomScaleSheetLayoutView="115" workbookViewId="0">
      <selection activeCell="D6" sqref="D6"/>
    </sheetView>
  </sheetViews>
  <sheetFormatPr defaultColWidth="9" defaultRowHeight="11.25" x14ac:dyDescent="0.2"/>
  <cols>
    <col min="2" max="2" width="31" customWidth="1"/>
    <col min="3" max="3" width="22.83203125" customWidth="1"/>
    <col min="4" max="4" width="40.5" customWidth="1"/>
    <col min="5" max="5" width="12.5" customWidth="1"/>
    <col min="7" max="9" width="5.83203125" customWidth="1"/>
  </cols>
  <sheetData>
    <row r="1" spans="2:9" ht="15.75" customHeight="1" x14ac:dyDescent="0.2">
      <c r="B1" s="417" t="s">
        <v>274</v>
      </c>
      <c r="C1" s="418"/>
      <c r="D1" s="418"/>
      <c r="E1" s="418"/>
      <c r="F1" s="418"/>
      <c r="G1" s="418"/>
      <c r="H1" s="418"/>
      <c r="I1" s="419"/>
    </row>
    <row r="2" spans="2:9" x14ac:dyDescent="0.2">
      <c r="B2" s="420"/>
      <c r="C2" s="421"/>
      <c r="D2" s="421"/>
      <c r="E2" s="421"/>
      <c r="F2" s="421"/>
      <c r="G2" s="421"/>
      <c r="H2" s="421"/>
      <c r="I2" s="422"/>
    </row>
    <row r="3" spans="2:9" x14ac:dyDescent="0.2">
      <c r="B3" s="315"/>
      <c r="C3" s="43"/>
      <c r="D3" s="43"/>
      <c r="E3" s="43"/>
      <c r="F3" s="43"/>
      <c r="G3" s="43"/>
      <c r="H3" s="43"/>
      <c r="I3" s="249"/>
    </row>
    <row r="4" spans="2:9" ht="12.75" thickBot="1" x14ac:dyDescent="0.25">
      <c r="B4" s="459" t="s">
        <v>81</v>
      </c>
      <c r="C4" s="460"/>
      <c r="D4" s="460"/>
      <c r="E4" s="460"/>
      <c r="F4" s="460"/>
      <c r="G4" s="460"/>
      <c r="H4" s="460"/>
      <c r="I4" s="461"/>
    </row>
    <row r="5" spans="2:9" ht="28.5" customHeight="1" thickBot="1" x14ac:dyDescent="0.25">
      <c r="B5" s="465" t="s">
        <v>40</v>
      </c>
      <c r="C5" s="466"/>
      <c r="D5" s="66"/>
      <c r="E5" s="434" t="s">
        <v>69</v>
      </c>
      <c r="F5" s="425"/>
      <c r="G5" s="43"/>
      <c r="H5" s="43"/>
      <c r="I5" s="249"/>
    </row>
    <row r="6" spans="2:9" ht="60.75" customHeight="1" thickBot="1" x14ac:dyDescent="0.25">
      <c r="B6" s="465" t="s">
        <v>162</v>
      </c>
      <c r="C6" s="466"/>
      <c r="D6" s="151"/>
      <c r="E6" s="434" t="s">
        <v>69</v>
      </c>
      <c r="F6" s="425"/>
      <c r="G6" s="317"/>
      <c r="H6" s="43"/>
      <c r="I6" s="249"/>
    </row>
    <row r="7" spans="2:9" ht="30" customHeight="1" thickBot="1" x14ac:dyDescent="0.25">
      <c r="B7" s="467" t="s">
        <v>238</v>
      </c>
      <c r="C7" s="468"/>
      <c r="D7" s="67"/>
      <c r="E7" s="434" t="s">
        <v>69</v>
      </c>
      <c r="F7" s="425"/>
      <c r="G7" s="43"/>
      <c r="H7" s="43"/>
      <c r="I7" s="249"/>
    </row>
    <row r="8" spans="2:9" x14ac:dyDescent="0.2">
      <c r="B8" s="456" t="s">
        <v>41</v>
      </c>
      <c r="C8" s="79" t="s">
        <v>42</v>
      </c>
      <c r="D8" s="68"/>
      <c r="E8" s="434" t="s">
        <v>69</v>
      </c>
      <c r="F8" s="425"/>
      <c r="G8" s="43"/>
      <c r="H8" s="43"/>
      <c r="I8" s="249"/>
    </row>
    <row r="9" spans="2:9" x14ac:dyDescent="0.2">
      <c r="B9" s="457"/>
      <c r="C9" s="80" t="s">
        <v>43</v>
      </c>
      <c r="D9" s="69"/>
      <c r="E9" s="434" t="s">
        <v>69</v>
      </c>
      <c r="F9" s="425"/>
      <c r="G9" s="43"/>
      <c r="H9" s="43"/>
      <c r="I9" s="249"/>
    </row>
    <row r="10" spans="2:9" x14ac:dyDescent="0.2">
      <c r="B10" s="457"/>
      <c r="C10" s="80" t="s">
        <v>44</v>
      </c>
      <c r="D10" s="69"/>
      <c r="E10" s="434" t="s">
        <v>69</v>
      </c>
      <c r="F10" s="425"/>
      <c r="G10" s="43"/>
      <c r="H10" s="43"/>
      <c r="I10" s="249"/>
    </row>
    <row r="11" spans="2:9" ht="12" thickBot="1" x14ac:dyDescent="0.25">
      <c r="B11" s="458"/>
      <c r="C11" s="81" t="s">
        <v>45</v>
      </c>
      <c r="D11" s="70"/>
      <c r="E11" s="318"/>
      <c r="F11" s="43"/>
      <c r="G11" s="43"/>
      <c r="H11" s="43"/>
      <c r="I11" s="249"/>
    </row>
    <row r="12" spans="2:9" x14ac:dyDescent="0.2">
      <c r="B12" s="456" t="s">
        <v>46</v>
      </c>
      <c r="C12" s="79" t="s">
        <v>42</v>
      </c>
      <c r="D12" s="68"/>
      <c r="E12" s="434" t="s">
        <v>69</v>
      </c>
      <c r="F12" s="425"/>
      <c r="G12" s="43"/>
      <c r="H12" s="43"/>
      <c r="I12" s="249"/>
    </row>
    <row r="13" spans="2:9" x14ac:dyDescent="0.2">
      <c r="B13" s="457"/>
      <c r="C13" s="80" t="s">
        <v>43</v>
      </c>
      <c r="D13" s="69"/>
      <c r="E13" s="434" t="s">
        <v>69</v>
      </c>
      <c r="F13" s="425"/>
      <c r="G13" s="43"/>
      <c r="H13" s="43"/>
      <c r="I13" s="249"/>
    </row>
    <row r="14" spans="2:9" x14ac:dyDescent="0.2">
      <c r="B14" s="457"/>
      <c r="C14" s="80" t="s">
        <v>44</v>
      </c>
      <c r="D14" s="69"/>
      <c r="E14" s="434" t="s">
        <v>69</v>
      </c>
      <c r="F14" s="425"/>
      <c r="G14" s="43"/>
      <c r="H14" s="43"/>
      <c r="I14" s="249"/>
    </row>
    <row r="15" spans="2:9" ht="12" thickBot="1" x14ac:dyDescent="0.25">
      <c r="B15" s="458"/>
      <c r="C15" s="81" t="s">
        <v>45</v>
      </c>
      <c r="D15" s="70"/>
      <c r="E15" s="318"/>
      <c r="F15" s="43"/>
      <c r="G15" s="43"/>
      <c r="H15" s="43"/>
      <c r="I15" s="249"/>
    </row>
    <row r="16" spans="2:9" x14ac:dyDescent="0.2">
      <c r="B16" s="456" t="s">
        <v>47</v>
      </c>
      <c r="C16" s="79" t="s">
        <v>42</v>
      </c>
      <c r="D16" s="68"/>
      <c r="E16" s="434" t="s">
        <v>69</v>
      </c>
      <c r="F16" s="425"/>
      <c r="G16" s="43"/>
      <c r="H16" s="43"/>
      <c r="I16" s="249"/>
    </row>
    <row r="17" spans="2:9" x14ac:dyDescent="0.2">
      <c r="B17" s="457"/>
      <c r="C17" s="80" t="s">
        <v>43</v>
      </c>
      <c r="D17" s="69"/>
      <c r="E17" s="434" t="s">
        <v>69</v>
      </c>
      <c r="F17" s="425"/>
      <c r="G17" s="43"/>
      <c r="H17" s="43"/>
      <c r="I17" s="249"/>
    </row>
    <row r="18" spans="2:9" x14ac:dyDescent="0.2">
      <c r="B18" s="457"/>
      <c r="C18" s="80" t="s">
        <v>44</v>
      </c>
      <c r="D18" s="69"/>
      <c r="E18" s="434" t="s">
        <v>69</v>
      </c>
      <c r="F18" s="425"/>
      <c r="G18" s="43"/>
      <c r="H18" s="43"/>
      <c r="I18" s="249"/>
    </row>
    <row r="19" spans="2:9" ht="12" thickBot="1" x14ac:dyDescent="0.25">
      <c r="B19" s="458"/>
      <c r="C19" s="81" t="s">
        <v>45</v>
      </c>
      <c r="D19" s="70"/>
      <c r="E19" s="318"/>
      <c r="F19" s="319"/>
      <c r="G19" s="43"/>
      <c r="H19" s="43"/>
      <c r="I19" s="249"/>
    </row>
    <row r="20" spans="2:9" ht="12.75" thickBot="1" x14ac:dyDescent="0.25">
      <c r="B20" s="459" t="s">
        <v>82</v>
      </c>
      <c r="C20" s="460"/>
      <c r="D20" s="460"/>
      <c r="E20" s="460"/>
      <c r="F20" s="460"/>
      <c r="G20" s="460"/>
      <c r="H20" s="460"/>
      <c r="I20" s="461"/>
    </row>
    <row r="21" spans="2:9" ht="12" thickBot="1" x14ac:dyDescent="0.25">
      <c r="B21" s="320" t="s">
        <v>48</v>
      </c>
      <c r="C21" s="60"/>
      <c r="D21" s="434" t="s">
        <v>69</v>
      </c>
      <c r="E21" s="425"/>
      <c r="F21" s="43"/>
      <c r="G21" s="43"/>
      <c r="H21" s="43"/>
      <c r="I21" s="249"/>
    </row>
    <row r="22" spans="2:9" ht="12" thickBot="1" x14ac:dyDescent="0.25">
      <c r="B22" s="321" t="s">
        <v>49</v>
      </c>
      <c r="C22" s="60"/>
      <c r="D22" s="434" t="s">
        <v>69</v>
      </c>
      <c r="E22" s="425"/>
      <c r="F22" s="43"/>
      <c r="G22" s="43"/>
      <c r="H22" s="43"/>
      <c r="I22" s="249"/>
    </row>
    <row r="23" spans="2:9" ht="12.75" thickBot="1" x14ac:dyDescent="0.25">
      <c r="B23" s="322" t="s">
        <v>83</v>
      </c>
      <c r="C23" s="323"/>
      <c r="D23" s="323"/>
      <c r="E23" s="323"/>
      <c r="F23" s="323"/>
      <c r="G23" s="323"/>
      <c r="H23" s="323"/>
      <c r="I23" s="324"/>
    </row>
    <row r="24" spans="2:9" ht="18" customHeight="1" thickBot="1" x14ac:dyDescent="0.25">
      <c r="B24" s="320" t="s">
        <v>50</v>
      </c>
      <c r="C24" s="442"/>
      <c r="D24" s="443"/>
      <c r="E24" s="444"/>
      <c r="F24" s="434" t="s">
        <v>69</v>
      </c>
      <c r="G24" s="425"/>
      <c r="H24" s="425"/>
      <c r="I24" s="441"/>
    </row>
    <row r="25" spans="2:9" ht="18" customHeight="1" thickBot="1" x14ac:dyDescent="0.25">
      <c r="B25" s="325" t="s">
        <v>52</v>
      </c>
      <c r="C25" s="445"/>
      <c r="D25" s="446"/>
      <c r="E25" s="447"/>
      <c r="F25" s="434" t="s">
        <v>69</v>
      </c>
      <c r="G25" s="425"/>
      <c r="H25" s="425"/>
      <c r="I25" s="441"/>
    </row>
    <row r="26" spans="2:9" ht="18" customHeight="1" thickBot="1" x14ac:dyDescent="0.25">
      <c r="B26" s="325" t="s">
        <v>70</v>
      </c>
      <c r="C26" s="445"/>
      <c r="D26" s="446"/>
      <c r="E26" s="447"/>
      <c r="F26" s="434" t="s">
        <v>69</v>
      </c>
      <c r="G26" s="425"/>
      <c r="H26" s="425"/>
      <c r="I26" s="441"/>
    </row>
    <row r="27" spans="2:9" ht="18" customHeight="1" thickBot="1" x14ac:dyDescent="0.25">
      <c r="B27" s="325" t="s">
        <v>51</v>
      </c>
      <c r="C27" s="445"/>
      <c r="D27" s="446"/>
      <c r="E27" s="447"/>
      <c r="F27" s="434" t="s">
        <v>69</v>
      </c>
      <c r="G27" s="425"/>
      <c r="H27" s="425"/>
      <c r="I27" s="441"/>
    </row>
    <row r="28" spans="2:9" ht="18" customHeight="1" thickBot="1" x14ac:dyDescent="0.25">
      <c r="B28" s="325" t="s">
        <v>53</v>
      </c>
      <c r="C28" s="445"/>
      <c r="D28" s="446"/>
      <c r="E28" s="447"/>
      <c r="F28" s="434" t="s">
        <v>69</v>
      </c>
      <c r="G28" s="425"/>
      <c r="H28" s="425"/>
      <c r="I28" s="441"/>
    </row>
    <row r="29" spans="2:9" ht="18" customHeight="1" thickBot="1" x14ac:dyDescent="0.25">
      <c r="B29" s="325" t="s">
        <v>54</v>
      </c>
      <c r="C29" s="445"/>
      <c r="D29" s="446"/>
      <c r="E29" s="447"/>
      <c r="F29" s="434" t="s">
        <v>69</v>
      </c>
      <c r="G29" s="425"/>
      <c r="H29" s="425"/>
      <c r="I29" s="441"/>
    </row>
    <row r="30" spans="2:9" ht="18" customHeight="1" thickBot="1" x14ac:dyDescent="0.25">
      <c r="B30" s="325" t="s">
        <v>71</v>
      </c>
      <c r="C30" s="445"/>
      <c r="D30" s="446"/>
      <c r="E30" s="447"/>
      <c r="F30" s="43"/>
      <c r="G30" s="43"/>
      <c r="H30" s="43"/>
      <c r="I30" s="249"/>
    </row>
    <row r="31" spans="2:9" ht="18" customHeight="1" thickBot="1" x14ac:dyDescent="0.25">
      <c r="B31" s="325" t="s">
        <v>55</v>
      </c>
      <c r="C31" s="445"/>
      <c r="D31" s="446"/>
      <c r="E31" s="447"/>
      <c r="F31" s="434" t="s">
        <v>69</v>
      </c>
      <c r="G31" s="425"/>
      <c r="H31" s="425"/>
      <c r="I31" s="441"/>
    </row>
    <row r="32" spans="2:9" ht="18" customHeight="1" thickBot="1" x14ac:dyDescent="0.25">
      <c r="B32" s="325" t="s">
        <v>72</v>
      </c>
      <c r="C32" s="445"/>
      <c r="D32" s="446"/>
      <c r="E32" s="447"/>
      <c r="F32" s="43"/>
      <c r="G32" s="43"/>
      <c r="H32" s="43"/>
      <c r="I32" s="249"/>
    </row>
    <row r="33" spans="2:9" ht="18" customHeight="1" thickBot="1" x14ac:dyDescent="0.25">
      <c r="B33" s="325" t="s">
        <v>56</v>
      </c>
      <c r="C33" s="445"/>
      <c r="D33" s="446"/>
      <c r="E33" s="447"/>
      <c r="F33" s="43"/>
      <c r="G33" s="43"/>
      <c r="H33" s="43"/>
      <c r="I33" s="249"/>
    </row>
    <row r="34" spans="2:9" ht="18" customHeight="1" thickBot="1" x14ac:dyDescent="0.25">
      <c r="B34" s="325" t="s">
        <v>57</v>
      </c>
      <c r="C34" s="462"/>
      <c r="D34" s="463"/>
      <c r="E34" s="464"/>
      <c r="F34" s="434" t="s">
        <v>69</v>
      </c>
      <c r="G34" s="425"/>
      <c r="H34" s="425"/>
      <c r="I34" s="441"/>
    </row>
    <row r="35" spans="2:9" ht="12.75" thickBot="1" x14ac:dyDescent="0.25">
      <c r="B35" s="326" t="s">
        <v>84</v>
      </c>
      <c r="C35" s="77"/>
      <c r="D35" s="77"/>
      <c r="E35" s="77"/>
      <c r="F35" s="77"/>
      <c r="G35" s="77"/>
      <c r="H35" s="77"/>
      <c r="I35" s="327"/>
    </row>
    <row r="36" spans="2:9" ht="15.95" customHeight="1" thickBot="1" x14ac:dyDescent="0.25">
      <c r="B36" s="320" t="s">
        <v>50</v>
      </c>
      <c r="C36" s="431"/>
      <c r="D36" s="432"/>
      <c r="E36" s="433"/>
      <c r="F36" s="434"/>
      <c r="G36" s="425"/>
      <c r="H36" s="65"/>
      <c r="I36" s="328"/>
    </row>
    <row r="37" spans="2:9" ht="15.95" customHeight="1" thickBot="1" x14ac:dyDescent="0.25">
      <c r="B37" s="325" t="s">
        <v>52</v>
      </c>
      <c r="C37" s="435"/>
      <c r="D37" s="436"/>
      <c r="E37" s="437"/>
      <c r="F37" s="434"/>
      <c r="G37" s="425"/>
      <c r="H37" s="43"/>
      <c r="I37" s="249"/>
    </row>
    <row r="38" spans="2:9" ht="15.95" customHeight="1" thickBot="1" x14ac:dyDescent="0.25">
      <c r="B38" s="325" t="s">
        <v>70</v>
      </c>
      <c r="C38" s="438"/>
      <c r="D38" s="439"/>
      <c r="E38" s="440"/>
      <c r="F38" s="434"/>
      <c r="G38" s="425"/>
      <c r="H38" s="43"/>
      <c r="I38" s="249"/>
    </row>
    <row r="39" spans="2:9" ht="15.95" customHeight="1" thickBot="1" x14ac:dyDescent="0.25">
      <c r="B39" s="325" t="s">
        <v>51</v>
      </c>
      <c r="C39" s="435"/>
      <c r="D39" s="436"/>
      <c r="E39" s="437"/>
      <c r="F39" s="434"/>
      <c r="G39" s="425"/>
      <c r="H39" s="43"/>
      <c r="I39" s="249"/>
    </row>
    <row r="40" spans="2:9" ht="15.95" customHeight="1" thickBot="1" x14ac:dyDescent="0.25">
      <c r="B40" s="325" t="s">
        <v>53</v>
      </c>
      <c r="C40" s="435"/>
      <c r="D40" s="436"/>
      <c r="E40" s="437"/>
      <c r="F40" s="434"/>
      <c r="G40" s="425"/>
      <c r="H40" s="43"/>
      <c r="I40" s="249"/>
    </row>
    <row r="41" spans="2:9" ht="15.95" customHeight="1" thickBot="1" x14ac:dyDescent="0.25">
      <c r="B41" s="325" t="s">
        <v>54</v>
      </c>
      <c r="C41" s="435"/>
      <c r="D41" s="436"/>
      <c r="E41" s="437"/>
      <c r="F41" s="434"/>
      <c r="G41" s="425"/>
      <c r="H41" s="43"/>
      <c r="I41" s="249"/>
    </row>
    <row r="42" spans="2:9" ht="15.95" customHeight="1" thickBot="1" x14ac:dyDescent="0.25">
      <c r="B42" s="325" t="s">
        <v>71</v>
      </c>
      <c r="C42" s="435"/>
      <c r="D42" s="436"/>
      <c r="E42" s="437"/>
      <c r="F42" s="43"/>
      <c r="G42" s="43"/>
      <c r="H42" s="43"/>
      <c r="I42" s="249"/>
    </row>
    <row r="43" spans="2:9" ht="15.95" customHeight="1" thickBot="1" x14ac:dyDescent="0.25">
      <c r="B43" s="325" t="s">
        <v>55</v>
      </c>
      <c r="C43" s="435"/>
      <c r="D43" s="436"/>
      <c r="E43" s="437"/>
      <c r="F43" s="434"/>
      <c r="G43" s="425"/>
      <c r="H43" s="43"/>
      <c r="I43" s="249"/>
    </row>
    <row r="44" spans="2:9" ht="15.95" customHeight="1" thickBot="1" x14ac:dyDescent="0.25">
      <c r="B44" s="325" t="s">
        <v>72</v>
      </c>
      <c r="C44" s="435"/>
      <c r="D44" s="436"/>
      <c r="E44" s="437"/>
      <c r="F44" s="43"/>
      <c r="G44" s="43"/>
      <c r="H44" s="43"/>
      <c r="I44" s="249"/>
    </row>
    <row r="45" spans="2:9" ht="15.95" customHeight="1" thickBot="1" x14ac:dyDescent="0.25">
      <c r="B45" s="325" t="s">
        <v>56</v>
      </c>
      <c r="C45" s="435"/>
      <c r="D45" s="436"/>
      <c r="E45" s="437"/>
      <c r="F45" s="43"/>
      <c r="G45" s="43"/>
      <c r="H45" s="43"/>
      <c r="I45" s="249"/>
    </row>
    <row r="46" spans="2:9" ht="15.95" customHeight="1" thickBot="1" x14ac:dyDescent="0.25">
      <c r="B46" s="329" t="s">
        <v>57</v>
      </c>
      <c r="C46" s="488"/>
      <c r="D46" s="489"/>
      <c r="E46" s="490"/>
      <c r="F46" s="448"/>
      <c r="G46" s="449"/>
      <c r="H46" s="71"/>
      <c r="I46" s="330"/>
    </row>
    <row r="47" spans="2:9" ht="12.75" thickBot="1" x14ac:dyDescent="0.25">
      <c r="B47" s="485" t="s">
        <v>85</v>
      </c>
      <c r="C47" s="470"/>
      <c r="D47" s="470"/>
      <c r="E47" s="470"/>
      <c r="F47" s="470"/>
      <c r="G47" s="470"/>
      <c r="H47" s="470"/>
      <c r="I47" s="486"/>
    </row>
    <row r="48" spans="2:9" ht="18" customHeight="1" thickBot="1" x14ac:dyDescent="0.25">
      <c r="B48" s="320" t="s">
        <v>50</v>
      </c>
      <c r="C48" s="442"/>
      <c r="D48" s="443"/>
      <c r="E48" s="444"/>
      <c r="F48" s="450" t="s">
        <v>69</v>
      </c>
      <c r="G48" s="451"/>
      <c r="H48" s="451"/>
      <c r="I48" s="452"/>
    </row>
    <row r="49" spans="2:9" ht="18" customHeight="1" thickBot="1" x14ac:dyDescent="0.25">
      <c r="B49" s="325" t="s">
        <v>52</v>
      </c>
      <c r="C49" s="445"/>
      <c r="D49" s="446"/>
      <c r="E49" s="447"/>
      <c r="F49" s="434" t="s">
        <v>69</v>
      </c>
      <c r="G49" s="425"/>
      <c r="H49" s="425"/>
      <c r="I49" s="441"/>
    </row>
    <row r="50" spans="2:9" ht="18" customHeight="1" thickBot="1" x14ac:dyDescent="0.25">
      <c r="B50" s="325" t="s">
        <v>70</v>
      </c>
      <c r="C50" s="445"/>
      <c r="D50" s="446"/>
      <c r="E50" s="447"/>
      <c r="F50" s="434" t="s">
        <v>69</v>
      </c>
      <c r="G50" s="425"/>
      <c r="H50" s="425"/>
      <c r="I50" s="441"/>
    </row>
    <row r="51" spans="2:9" ht="18" customHeight="1" thickBot="1" x14ac:dyDescent="0.25">
      <c r="B51" s="325" t="s">
        <v>51</v>
      </c>
      <c r="C51" s="445"/>
      <c r="D51" s="446"/>
      <c r="E51" s="447"/>
      <c r="F51" s="434" t="s">
        <v>69</v>
      </c>
      <c r="G51" s="425"/>
      <c r="H51" s="425"/>
      <c r="I51" s="441"/>
    </row>
    <row r="52" spans="2:9" ht="18" customHeight="1" thickBot="1" x14ac:dyDescent="0.25">
      <c r="B52" s="325" t="s">
        <v>53</v>
      </c>
      <c r="C52" s="445"/>
      <c r="D52" s="446"/>
      <c r="E52" s="447"/>
      <c r="F52" s="434" t="s">
        <v>69</v>
      </c>
      <c r="G52" s="425"/>
      <c r="H52" s="425"/>
      <c r="I52" s="441"/>
    </row>
    <row r="53" spans="2:9" ht="18" customHeight="1" thickBot="1" x14ac:dyDescent="0.25">
      <c r="B53" s="325" t="s">
        <v>54</v>
      </c>
      <c r="C53" s="445"/>
      <c r="D53" s="446"/>
      <c r="E53" s="447"/>
      <c r="F53" s="434" t="s">
        <v>69</v>
      </c>
      <c r="G53" s="425"/>
      <c r="H53" s="425"/>
      <c r="I53" s="441"/>
    </row>
    <row r="54" spans="2:9" ht="18" customHeight="1" thickBot="1" x14ac:dyDescent="0.25">
      <c r="B54" s="325" t="s">
        <v>71</v>
      </c>
      <c r="C54" s="445"/>
      <c r="D54" s="446"/>
      <c r="E54" s="447"/>
      <c r="F54" s="43"/>
      <c r="G54" s="43"/>
      <c r="H54" s="43"/>
      <c r="I54" s="249"/>
    </row>
    <row r="55" spans="2:9" ht="18" customHeight="1" thickBot="1" x14ac:dyDescent="0.25">
      <c r="B55" s="325" t="s">
        <v>55</v>
      </c>
      <c r="C55" s="445"/>
      <c r="D55" s="446"/>
      <c r="E55" s="447"/>
      <c r="F55" s="434" t="s">
        <v>69</v>
      </c>
      <c r="G55" s="425"/>
      <c r="H55" s="425"/>
      <c r="I55" s="441"/>
    </row>
    <row r="56" spans="2:9" ht="18" customHeight="1" thickBot="1" x14ac:dyDescent="0.25">
      <c r="B56" s="325" t="s">
        <v>72</v>
      </c>
      <c r="C56" s="445"/>
      <c r="D56" s="446"/>
      <c r="E56" s="447"/>
      <c r="F56" s="43"/>
      <c r="G56" s="43"/>
      <c r="H56" s="43"/>
      <c r="I56" s="249"/>
    </row>
    <row r="57" spans="2:9" ht="18" customHeight="1" thickBot="1" x14ac:dyDescent="0.25">
      <c r="B57" s="325" t="s">
        <v>56</v>
      </c>
      <c r="C57" s="445"/>
      <c r="D57" s="446"/>
      <c r="E57" s="447"/>
      <c r="F57" s="43"/>
      <c r="G57" s="43"/>
      <c r="H57" s="43"/>
      <c r="I57" s="249"/>
    </row>
    <row r="58" spans="2:9" ht="18" customHeight="1" thickBot="1" x14ac:dyDescent="0.25">
      <c r="B58" s="325" t="s">
        <v>57</v>
      </c>
      <c r="C58" s="462"/>
      <c r="D58" s="463"/>
      <c r="E58" s="464"/>
      <c r="F58" s="434" t="s">
        <v>69</v>
      </c>
      <c r="G58" s="425"/>
      <c r="H58" s="425"/>
      <c r="I58" s="441"/>
    </row>
    <row r="59" spans="2:9" ht="12.75" thickBot="1" x14ac:dyDescent="0.25">
      <c r="B59" s="469" t="s">
        <v>86</v>
      </c>
      <c r="C59" s="471"/>
      <c r="D59" s="471"/>
      <c r="E59" s="471"/>
      <c r="F59" s="471"/>
      <c r="G59" s="471"/>
      <c r="H59" s="471"/>
      <c r="I59" s="472"/>
    </row>
    <row r="60" spans="2:9" ht="12" thickBot="1" x14ac:dyDescent="0.25">
      <c r="B60" s="320" t="s">
        <v>58</v>
      </c>
      <c r="C60" s="442"/>
      <c r="D60" s="443"/>
      <c r="E60" s="444"/>
      <c r="F60" s="43"/>
      <c r="G60" s="43"/>
      <c r="H60" s="43"/>
      <c r="I60" s="249"/>
    </row>
    <row r="61" spans="2:9" ht="12" thickBot="1" x14ac:dyDescent="0.25">
      <c r="B61" s="325" t="s">
        <v>59</v>
      </c>
      <c r="C61" s="445"/>
      <c r="D61" s="446"/>
      <c r="E61" s="447"/>
      <c r="F61" s="43"/>
      <c r="G61" s="43"/>
      <c r="H61" s="43"/>
      <c r="I61" s="249"/>
    </row>
    <row r="62" spans="2:9" ht="12.75" thickBot="1" x14ac:dyDescent="0.25">
      <c r="B62" s="469" t="s">
        <v>87</v>
      </c>
      <c r="C62" s="471"/>
      <c r="D62" s="471"/>
      <c r="E62" s="471"/>
      <c r="F62" s="471"/>
      <c r="G62" s="471"/>
      <c r="H62" s="471"/>
      <c r="I62" s="472"/>
    </row>
    <row r="63" spans="2:9" ht="12" thickBot="1" x14ac:dyDescent="0.25">
      <c r="B63" s="320" t="s">
        <v>60</v>
      </c>
      <c r="C63" s="82"/>
      <c r="D63" s="63" t="s">
        <v>61</v>
      </c>
      <c r="E63" s="497"/>
      <c r="F63" s="498"/>
      <c r="G63" s="499"/>
      <c r="H63" s="499"/>
      <c r="I63" s="500"/>
    </row>
    <row r="64" spans="2:9" ht="12.75" thickBot="1" x14ac:dyDescent="0.25">
      <c r="B64" s="469" t="s">
        <v>88</v>
      </c>
      <c r="C64" s="471"/>
      <c r="D64" s="471"/>
      <c r="E64" s="471"/>
      <c r="F64" s="471"/>
      <c r="G64" s="471"/>
      <c r="H64" s="471"/>
      <c r="I64" s="472"/>
    </row>
    <row r="65" spans="2:9" ht="35.1" customHeight="1" thickBot="1" x14ac:dyDescent="0.25">
      <c r="B65" s="331" t="s">
        <v>92</v>
      </c>
      <c r="C65" s="453"/>
      <c r="D65" s="454"/>
      <c r="E65" s="455"/>
      <c r="F65" s="476" t="s">
        <v>69</v>
      </c>
      <c r="G65" s="477"/>
      <c r="H65" s="477"/>
      <c r="I65" s="478"/>
    </row>
    <row r="66" spans="2:9" ht="35.1" customHeight="1" thickBot="1" x14ac:dyDescent="0.25">
      <c r="B66" s="332" t="s">
        <v>66</v>
      </c>
      <c r="C66" s="438"/>
      <c r="D66" s="439"/>
      <c r="E66" s="440"/>
      <c r="F66" s="482" t="s">
        <v>69</v>
      </c>
      <c r="G66" s="483"/>
      <c r="H66" s="483"/>
      <c r="I66" s="484"/>
    </row>
    <row r="67" spans="2:9" ht="35.1" customHeight="1" thickBot="1" x14ac:dyDescent="0.25">
      <c r="B67" s="332" t="s">
        <v>62</v>
      </c>
      <c r="C67" s="473"/>
      <c r="D67" s="474"/>
      <c r="E67" s="475"/>
      <c r="F67" s="479" t="s">
        <v>69</v>
      </c>
      <c r="G67" s="480"/>
      <c r="H67" s="480"/>
      <c r="I67" s="481"/>
    </row>
    <row r="68" spans="2:9" ht="12.75" thickBot="1" x14ac:dyDescent="0.25">
      <c r="B68" s="469" t="s">
        <v>89</v>
      </c>
      <c r="C68" s="470"/>
      <c r="D68" s="470"/>
      <c r="E68" s="470"/>
      <c r="F68" s="471"/>
      <c r="G68" s="471"/>
      <c r="H68" s="471"/>
      <c r="I68" s="472"/>
    </row>
    <row r="69" spans="2:9" ht="24" customHeight="1" thickBot="1" x14ac:dyDescent="0.25">
      <c r="B69" s="333" t="s">
        <v>63</v>
      </c>
      <c r="C69" s="89"/>
      <c r="D69" s="501" t="s">
        <v>69</v>
      </c>
      <c r="E69" s="502"/>
      <c r="F69" s="502"/>
      <c r="G69" s="502"/>
      <c r="H69" s="502"/>
      <c r="I69" s="503"/>
    </row>
    <row r="70" spans="2:9" ht="12.75" thickTop="1" thickBot="1" x14ac:dyDescent="0.25">
      <c r="B70" s="494"/>
      <c r="C70" s="495"/>
      <c r="D70" s="495"/>
      <c r="E70" s="495"/>
      <c r="F70" s="495"/>
      <c r="G70" s="495"/>
      <c r="H70" s="495"/>
      <c r="I70" s="496"/>
    </row>
    <row r="71" spans="2:9" ht="12.75" thickTop="1" thickBot="1" x14ac:dyDescent="0.25">
      <c r="B71" s="491" t="str">
        <f>IF(ATS!D4=1,"OK",IF(AND(ATS!D4&gt;=2,D5&lt;&gt;"",D6&lt;&gt;"",D8&lt;&gt;"",D9&lt;&gt;"",D10&lt;&gt;"",D12&lt;&gt;"",D13&lt;&gt;"",D14&lt;&gt;"",D16&lt;&gt;"",D17&lt;&gt;"",D18&lt;&gt;"",C21&lt;&gt;"",C22&lt;&gt;"",C24&lt;&gt;"",C25&lt;&gt;"",C26&lt;&gt;"",C27&lt;&gt;"",C28&lt;&gt;"",C29&lt;&gt;"",C31&lt;&gt;"",C34&lt;&gt;"",C48&lt;&gt;"",C49&lt;&gt;"",C50&lt;&gt;"",C51&lt;&gt;"",C52&lt;&gt;"",C53&lt;&gt;"",C55&lt;&gt;"",C58&lt;&gt;"",D7&lt;&gt;"",C65&lt;&gt;"",C66&lt;&gt;"",C67&lt;&gt;"",C69&lt;&gt;""),"OK","Completare o compilare correttamente"))</f>
        <v>Completare o compilare correttamente</v>
      </c>
      <c r="C71" s="492"/>
      <c r="D71" s="492"/>
      <c r="E71" s="492"/>
      <c r="F71" s="492"/>
      <c r="G71" s="492"/>
      <c r="H71" s="492"/>
      <c r="I71" s="493"/>
    </row>
    <row r="72" spans="2:9" ht="52.5" customHeight="1" x14ac:dyDescent="0.2">
      <c r="B72" s="487"/>
      <c r="C72" s="487"/>
      <c r="D72" s="487"/>
      <c r="E72" s="487"/>
      <c r="F72" s="487"/>
      <c r="G72" s="487"/>
      <c r="H72" s="487"/>
      <c r="I72" s="487"/>
    </row>
  </sheetData>
  <sheetProtection algorithmName="SHA-512" hashValue="OwlFdJSqJ1By2Jbvc7iNOtw+SWuo5IQKLh17CUn/av1V8tQAdZtTdaaMjMJnQtiZ9SSmwKG/t4sji6VetgfNpw==" saltValue="dOzFtvUtmgizHzz4WHybOg==" spinCount="100000" sheet="1" formatCells="0" formatColumns="0" formatRows="0"/>
  <mergeCells count="99">
    <mergeCell ref="B70:I70"/>
    <mergeCell ref="B71:I71"/>
    <mergeCell ref="B72:I72"/>
    <mergeCell ref="C66:E66"/>
    <mergeCell ref="F66:I66"/>
    <mergeCell ref="C67:E67"/>
    <mergeCell ref="F67:I67"/>
    <mergeCell ref="B68:I68"/>
    <mergeCell ref="D69:I69"/>
    <mergeCell ref="C65:E65"/>
    <mergeCell ref="F65:I65"/>
    <mergeCell ref="C56:E56"/>
    <mergeCell ref="C57:E57"/>
    <mergeCell ref="C58:E58"/>
    <mergeCell ref="F58:I58"/>
    <mergeCell ref="B59:I59"/>
    <mergeCell ref="C60:E60"/>
    <mergeCell ref="C61:E61"/>
    <mergeCell ref="B62:I62"/>
    <mergeCell ref="E63:F63"/>
    <mergeCell ref="G63:I63"/>
    <mergeCell ref="B64:I64"/>
    <mergeCell ref="C55:E55"/>
    <mergeCell ref="F55:I55"/>
    <mergeCell ref="C49:E49"/>
    <mergeCell ref="F49:I49"/>
    <mergeCell ref="C50:E50"/>
    <mergeCell ref="F50:I50"/>
    <mergeCell ref="C51:E51"/>
    <mergeCell ref="F51:I51"/>
    <mergeCell ref="C52:E52"/>
    <mergeCell ref="F52:I52"/>
    <mergeCell ref="C53:E53"/>
    <mergeCell ref="F53:I53"/>
    <mergeCell ref="C54:E54"/>
    <mergeCell ref="C45:E45"/>
    <mergeCell ref="C46:E46"/>
    <mergeCell ref="F46:G46"/>
    <mergeCell ref="B47:I47"/>
    <mergeCell ref="C48:E48"/>
    <mergeCell ref="F48:I48"/>
    <mergeCell ref="C44:E44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C43:E43"/>
    <mergeCell ref="F43:G43"/>
    <mergeCell ref="C37:E37"/>
    <mergeCell ref="F37:G37"/>
    <mergeCell ref="C29:E29"/>
    <mergeCell ref="F29:I29"/>
    <mergeCell ref="C30:E30"/>
    <mergeCell ref="C31:E31"/>
    <mergeCell ref="F31:I31"/>
    <mergeCell ref="C32:E32"/>
    <mergeCell ref="C33:E33"/>
    <mergeCell ref="C34:E34"/>
    <mergeCell ref="F34:I34"/>
    <mergeCell ref="C36:E36"/>
    <mergeCell ref="F36:G36"/>
    <mergeCell ref="C26:E26"/>
    <mergeCell ref="F26:I26"/>
    <mergeCell ref="C27:E27"/>
    <mergeCell ref="F27:I27"/>
    <mergeCell ref="C28:E28"/>
    <mergeCell ref="F28:I28"/>
    <mergeCell ref="C25:E25"/>
    <mergeCell ref="F25:I25"/>
    <mergeCell ref="B12:B15"/>
    <mergeCell ref="E12:F12"/>
    <mergeCell ref="E13:F13"/>
    <mergeCell ref="E14:F14"/>
    <mergeCell ref="B16:B19"/>
    <mergeCell ref="E16:F16"/>
    <mergeCell ref="E17:F17"/>
    <mergeCell ref="E18:F18"/>
    <mergeCell ref="B20:I20"/>
    <mergeCell ref="D21:E21"/>
    <mergeCell ref="D22:E22"/>
    <mergeCell ref="C24:E24"/>
    <mergeCell ref="F24:I24"/>
    <mergeCell ref="B7:C7"/>
    <mergeCell ref="E7:F7"/>
    <mergeCell ref="B8:B11"/>
    <mergeCell ref="E8:F8"/>
    <mergeCell ref="E9:F9"/>
    <mergeCell ref="E10:F10"/>
    <mergeCell ref="B1:I2"/>
    <mergeCell ref="B4:I4"/>
    <mergeCell ref="B5:C5"/>
    <mergeCell ref="E5:F5"/>
    <mergeCell ref="B6:C6"/>
    <mergeCell ref="E6:F6"/>
  </mergeCells>
  <conditionalFormatting sqref="B71">
    <cfRule type="containsText" dxfId="110" priority="5" operator="containsText" text="OK">
      <formula>NOT(ISERROR(SEARCH("OK",B71)))</formula>
    </cfRule>
    <cfRule type="containsText" dxfId="109" priority="6" operator="containsText" text="Completare la compilazione della presente sezione">
      <formula>NOT(ISERROR(SEARCH("Completare la compilazione della presente sezione",B71)))</formula>
    </cfRule>
  </conditionalFormatting>
  <conditionalFormatting sqref="B71:I71">
    <cfRule type="containsText" dxfId="108" priority="4" operator="containsText" text="Completare">
      <formula>NOT(ISERROR(SEARCH("Completare",B71)))</formula>
    </cfRule>
  </conditionalFormatting>
  <conditionalFormatting sqref="D21:D22">
    <cfRule type="containsText" dxfId="107" priority="17" operator="containsText" text="Inserire le informazioni richieste">
      <formula>NOT(ISERROR(SEARCH("Inserire le informazioni richieste",D21)))</formula>
    </cfRule>
  </conditionalFormatting>
  <conditionalFormatting sqref="E5:E19">
    <cfRule type="containsText" dxfId="106" priority="18" operator="containsText" text="Inserire le informazioni richieste">
      <formula>NOT(ISERROR(SEARCH("Inserire le informazioni richieste",E5)))</formula>
    </cfRule>
  </conditionalFormatting>
  <conditionalFormatting sqref="F24:F29">
    <cfRule type="containsText" dxfId="105" priority="16" operator="containsText" text="Inserire le informazioni richieste">
      <formula>NOT(ISERROR(SEARCH("Inserire le informazioni richieste",F24)))</formula>
    </cfRule>
  </conditionalFormatting>
  <conditionalFormatting sqref="F31">
    <cfRule type="containsText" dxfId="104" priority="15" operator="containsText" text="Inserire le informazioni richieste">
      <formula>NOT(ISERROR(SEARCH("Inserire le informazioni richieste",F31)))</formula>
    </cfRule>
  </conditionalFormatting>
  <conditionalFormatting sqref="F34">
    <cfRule type="containsText" dxfId="103" priority="14" operator="containsText" text="Inserire le informazioni richieste">
      <formula>NOT(ISERROR(SEARCH("Inserire le informazioni richieste",F34)))</formula>
    </cfRule>
  </conditionalFormatting>
  <conditionalFormatting sqref="F36:F41">
    <cfRule type="containsText" dxfId="102" priority="13" operator="containsText" text="Inserire le informazioni richieste">
      <formula>NOT(ISERROR(SEARCH("Inserire le informazioni richieste",F36)))</formula>
    </cfRule>
  </conditionalFormatting>
  <conditionalFormatting sqref="F43">
    <cfRule type="containsText" dxfId="101" priority="12" operator="containsText" text="Inserire le informazioni richieste">
      <formula>NOT(ISERROR(SEARCH("Inserire le informazioni richieste",F43)))</formula>
    </cfRule>
  </conditionalFormatting>
  <conditionalFormatting sqref="F46">
    <cfRule type="containsText" dxfId="100" priority="11" operator="containsText" text="Inserire le informazioni richieste">
      <formula>NOT(ISERROR(SEARCH("Inserire le informazioni richieste",F46)))</formula>
    </cfRule>
  </conditionalFormatting>
  <conditionalFormatting sqref="F48:F53">
    <cfRule type="containsText" dxfId="99" priority="9" operator="containsText" text="Inserire le informazioni richieste">
      <formula>NOT(ISERROR(SEARCH("Inserire le informazioni richieste",F48)))</formula>
    </cfRule>
  </conditionalFormatting>
  <conditionalFormatting sqref="F55">
    <cfRule type="containsText" dxfId="98" priority="8" operator="containsText" text="Inserire le informazioni richieste">
      <formula>NOT(ISERROR(SEARCH("Inserire le informazioni richieste",F55)))</formula>
    </cfRule>
  </conditionalFormatting>
  <conditionalFormatting sqref="F58">
    <cfRule type="containsText" dxfId="97" priority="7" operator="containsText" text="Inserire le informazioni richieste">
      <formula>NOT(ISERROR(SEARCH("Inserire le informazioni richieste",F58)))</formula>
    </cfRule>
  </conditionalFormatting>
  <conditionalFormatting sqref="F65:F67">
    <cfRule type="containsText" dxfId="96" priority="10" operator="containsText" text="Inserire le informazioni richieste">
      <formula>NOT(ISERROR(SEARCH("Inserire le informazioni richieste",F65)))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Elenco!$A$6:$A$8</xm:f>
          </x14:formula1>
          <xm:sqref>D6</xm:sqref>
        </x14:dataValidation>
        <x14:dataValidation type="list" allowBlank="1" showInputMessage="1" showErrorMessage="1">
          <x14:formula1>
            <xm:f>Elenco!$B$28:$B$29</xm:f>
          </x14:formula1>
          <xm:sqref>C69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72"/>
  <sheetViews>
    <sheetView showGridLines="0" view="pageBreakPreview" topLeftCell="A58" zoomScale="115" zoomScaleNormal="75" zoomScaleSheetLayoutView="115" workbookViewId="0">
      <selection activeCell="D6" sqref="D6"/>
    </sheetView>
  </sheetViews>
  <sheetFormatPr defaultColWidth="9" defaultRowHeight="11.25" x14ac:dyDescent="0.2"/>
  <cols>
    <col min="2" max="2" width="31" customWidth="1"/>
    <col min="3" max="3" width="22.83203125" customWidth="1"/>
    <col min="4" max="4" width="40.5" customWidth="1"/>
    <col min="5" max="5" width="12.5" customWidth="1"/>
    <col min="7" max="9" width="5.83203125" customWidth="1"/>
  </cols>
  <sheetData>
    <row r="1" spans="2:9" ht="15.75" customHeight="1" x14ac:dyDescent="0.2">
      <c r="B1" s="417" t="s">
        <v>275</v>
      </c>
      <c r="C1" s="418"/>
      <c r="D1" s="418"/>
      <c r="E1" s="418"/>
      <c r="F1" s="418"/>
      <c r="G1" s="418"/>
      <c r="H1" s="418"/>
      <c r="I1" s="419"/>
    </row>
    <row r="2" spans="2:9" x14ac:dyDescent="0.2">
      <c r="B2" s="420"/>
      <c r="C2" s="421"/>
      <c r="D2" s="421"/>
      <c r="E2" s="421"/>
      <c r="F2" s="421"/>
      <c r="G2" s="421"/>
      <c r="H2" s="421"/>
      <c r="I2" s="422"/>
    </row>
    <row r="3" spans="2:9" x14ac:dyDescent="0.2">
      <c r="B3" s="315"/>
      <c r="C3" s="43"/>
      <c r="D3" s="43"/>
      <c r="E3" s="43"/>
      <c r="F3" s="43"/>
      <c r="G3" s="43"/>
      <c r="H3" s="43"/>
      <c r="I3" s="249"/>
    </row>
    <row r="4" spans="2:9" ht="12.75" thickBot="1" x14ac:dyDescent="0.25">
      <c r="B4" s="459" t="s">
        <v>81</v>
      </c>
      <c r="C4" s="460"/>
      <c r="D4" s="460"/>
      <c r="E4" s="460"/>
      <c r="F4" s="460"/>
      <c r="G4" s="460"/>
      <c r="H4" s="460"/>
      <c r="I4" s="461"/>
    </row>
    <row r="5" spans="2:9" ht="28.5" customHeight="1" thickBot="1" x14ac:dyDescent="0.25">
      <c r="B5" s="465" t="s">
        <v>40</v>
      </c>
      <c r="C5" s="466"/>
      <c r="D5" s="66"/>
      <c r="E5" s="434" t="s">
        <v>69</v>
      </c>
      <c r="F5" s="425"/>
      <c r="G5" s="43"/>
      <c r="H5" s="43"/>
      <c r="I5" s="249"/>
    </row>
    <row r="6" spans="2:9" ht="60.75" customHeight="1" thickBot="1" x14ac:dyDescent="0.25">
      <c r="B6" s="465" t="s">
        <v>162</v>
      </c>
      <c r="C6" s="466"/>
      <c r="D6" s="151"/>
      <c r="E6" s="434" t="s">
        <v>69</v>
      </c>
      <c r="F6" s="425"/>
      <c r="G6" s="317"/>
      <c r="H6" s="43"/>
      <c r="I6" s="249"/>
    </row>
    <row r="7" spans="2:9" ht="30" customHeight="1" thickBot="1" x14ac:dyDescent="0.25">
      <c r="B7" s="467" t="s">
        <v>238</v>
      </c>
      <c r="C7" s="468"/>
      <c r="D7" s="67"/>
      <c r="E7" s="434" t="s">
        <v>69</v>
      </c>
      <c r="F7" s="425"/>
      <c r="G7" s="43"/>
      <c r="H7" s="43"/>
      <c r="I7" s="249"/>
    </row>
    <row r="8" spans="2:9" x14ac:dyDescent="0.2">
      <c r="B8" s="456" t="s">
        <v>41</v>
      </c>
      <c r="C8" s="79" t="s">
        <v>42</v>
      </c>
      <c r="D8" s="68"/>
      <c r="E8" s="434" t="s">
        <v>69</v>
      </c>
      <c r="F8" s="425"/>
      <c r="G8" s="43"/>
      <c r="H8" s="43"/>
      <c r="I8" s="249"/>
    </row>
    <row r="9" spans="2:9" x14ac:dyDescent="0.2">
      <c r="B9" s="457"/>
      <c r="C9" s="80" t="s">
        <v>43</v>
      </c>
      <c r="D9" s="69"/>
      <c r="E9" s="434" t="s">
        <v>69</v>
      </c>
      <c r="F9" s="425"/>
      <c r="G9" s="43"/>
      <c r="H9" s="43"/>
      <c r="I9" s="249"/>
    </row>
    <row r="10" spans="2:9" x14ac:dyDescent="0.2">
      <c r="B10" s="457"/>
      <c r="C10" s="80" t="s">
        <v>44</v>
      </c>
      <c r="D10" s="69"/>
      <c r="E10" s="434" t="s">
        <v>69</v>
      </c>
      <c r="F10" s="425"/>
      <c r="G10" s="43"/>
      <c r="H10" s="43"/>
      <c r="I10" s="249"/>
    </row>
    <row r="11" spans="2:9" ht="12" thickBot="1" x14ac:dyDescent="0.25">
      <c r="B11" s="458"/>
      <c r="C11" s="81" t="s">
        <v>45</v>
      </c>
      <c r="D11" s="70"/>
      <c r="E11" s="318"/>
      <c r="F11" s="43"/>
      <c r="G11" s="43"/>
      <c r="H11" s="43"/>
      <c r="I11" s="249"/>
    </row>
    <row r="12" spans="2:9" x14ac:dyDescent="0.2">
      <c r="B12" s="456" t="s">
        <v>46</v>
      </c>
      <c r="C12" s="79" t="s">
        <v>42</v>
      </c>
      <c r="D12" s="68"/>
      <c r="E12" s="434" t="s">
        <v>69</v>
      </c>
      <c r="F12" s="425"/>
      <c r="G12" s="43"/>
      <c r="H12" s="43"/>
      <c r="I12" s="249"/>
    </row>
    <row r="13" spans="2:9" x14ac:dyDescent="0.2">
      <c r="B13" s="457"/>
      <c r="C13" s="80" t="s">
        <v>43</v>
      </c>
      <c r="D13" s="69"/>
      <c r="E13" s="434" t="s">
        <v>69</v>
      </c>
      <c r="F13" s="425"/>
      <c r="G13" s="43"/>
      <c r="H13" s="43"/>
      <c r="I13" s="249"/>
    </row>
    <row r="14" spans="2:9" x14ac:dyDescent="0.2">
      <c r="B14" s="457"/>
      <c r="C14" s="80" t="s">
        <v>44</v>
      </c>
      <c r="D14" s="69"/>
      <c r="E14" s="434" t="s">
        <v>69</v>
      </c>
      <c r="F14" s="425"/>
      <c r="G14" s="43"/>
      <c r="H14" s="43"/>
      <c r="I14" s="249"/>
    </row>
    <row r="15" spans="2:9" ht="12" thickBot="1" x14ac:dyDescent="0.25">
      <c r="B15" s="458"/>
      <c r="C15" s="81" t="s">
        <v>45</v>
      </c>
      <c r="D15" s="70"/>
      <c r="E15" s="318"/>
      <c r="F15" s="43"/>
      <c r="G15" s="43"/>
      <c r="H15" s="43"/>
      <c r="I15" s="249"/>
    </row>
    <row r="16" spans="2:9" x14ac:dyDescent="0.2">
      <c r="B16" s="456" t="s">
        <v>47</v>
      </c>
      <c r="C16" s="79" t="s">
        <v>42</v>
      </c>
      <c r="D16" s="68"/>
      <c r="E16" s="434" t="s">
        <v>69</v>
      </c>
      <c r="F16" s="425"/>
      <c r="G16" s="43"/>
      <c r="H16" s="43"/>
      <c r="I16" s="249"/>
    </row>
    <row r="17" spans="2:9" x14ac:dyDescent="0.2">
      <c r="B17" s="457"/>
      <c r="C17" s="80" t="s">
        <v>43</v>
      </c>
      <c r="D17" s="69"/>
      <c r="E17" s="434" t="s">
        <v>69</v>
      </c>
      <c r="F17" s="425"/>
      <c r="G17" s="43"/>
      <c r="H17" s="43"/>
      <c r="I17" s="249"/>
    </row>
    <row r="18" spans="2:9" x14ac:dyDescent="0.2">
      <c r="B18" s="457"/>
      <c r="C18" s="80" t="s">
        <v>44</v>
      </c>
      <c r="D18" s="69"/>
      <c r="E18" s="434" t="s">
        <v>69</v>
      </c>
      <c r="F18" s="425"/>
      <c r="G18" s="43"/>
      <c r="H18" s="43"/>
      <c r="I18" s="249"/>
    </row>
    <row r="19" spans="2:9" ht="12" thickBot="1" x14ac:dyDescent="0.25">
      <c r="B19" s="458"/>
      <c r="C19" s="81" t="s">
        <v>45</v>
      </c>
      <c r="D19" s="70"/>
      <c r="E19" s="318"/>
      <c r="F19" s="319"/>
      <c r="G19" s="43"/>
      <c r="H19" s="43"/>
      <c r="I19" s="249"/>
    </row>
    <row r="20" spans="2:9" ht="12.75" thickBot="1" x14ac:dyDescent="0.25">
      <c r="B20" s="459" t="s">
        <v>82</v>
      </c>
      <c r="C20" s="460"/>
      <c r="D20" s="460"/>
      <c r="E20" s="460"/>
      <c r="F20" s="460"/>
      <c r="G20" s="460"/>
      <c r="H20" s="460"/>
      <c r="I20" s="461"/>
    </row>
    <row r="21" spans="2:9" ht="12" thickBot="1" x14ac:dyDescent="0.25">
      <c r="B21" s="320" t="s">
        <v>48</v>
      </c>
      <c r="C21" s="60"/>
      <c r="D21" s="434" t="s">
        <v>69</v>
      </c>
      <c r="E21" s="425"/>
      <c r="F21" s="43"/>
      <c r="G21" s="43"/>
      <c r="H21" s="43"/>
      <c r="I21" s="249"/>
    </row>
    <row r="22" spans="2:9" ht="12" thickBot="1" x14ac:dyDescent="0.25">
      <c r="B22" s="321" t="s">
        <v>49</v>
      </c>
      <c r="C22" s="60"/>
      <c r="D22" s="434" t="s">
        <v>69</v>
      </c>
      <c r="E22" s="425"/>
      <c r="F22" s="43"/>
      <c r="G22" s="43"/>
      <c r="H22" s="43"/>
      <c r="I22" s="249"/>
    </row>
    <row r="23" spans="2:9" ht="12.75" thickBot="1" x14ac:dyDescent="0.25">
      <c r="B23" s="322" t="s">
        <v>83</v>
      </c>
      <c r="C23" s="323"/>
      <c r="D23" s="323"/>
      <c r="E23" s="323"/>
      <c r="F23" s="323"/>
      <c r="G23" s="323"/>
      <c r="H23" s="323"/>
      <c r="I23" s="324"/>
    </row>
    <row r="24" spans="2:9" ht="18" customHeight="1" thickBot="1" x14ac:dyDescent="0.25">
      <c r="B24" s="320" t="s">
        <v>50</v>
      </c>
      <c r="C24" s="442"/>
      <c r="D24" s="443"/>
      <c r="E24" s="444"/>
      <c r="F24" s="434" t="s">
        <v>69</v>
      </c>
      <c r="G24" s="425"/>
      <c r="H24" s="425"/>
      <c r="I24" s="441"/>
    </row>
    <row r="25" spans="2:9" ht="18" customHeight="1" thickBot="1" x14ac:dyDescent="0.25">
      <c r="B25" s="325" t="s">
        <v>52</v>
      </c>
      <c r="C25" s="445"/>
      <c r="D25" s="446"/>
      <c r="E25" s="447"/>
      <c r="F25" s="434" t="s">
        <v>69</v>
      </c>
      <c r="G25" s="425"/>
      <c r="H25" s="425"/>
      <c r="I25" s="441"/>
    </row>
    <row r="26" spans="2:9" ht="18" customHeight="1" thickBot="1" x14ac:dyDescent="0.25">
      <c r="B26" s="325" t="s">
        <v>70</v>
      </c>
      <c r="C26" s="445"/>
      <c r="D26" s="446"/>
      <c r="E26" s="447"/>
      <c r="F26" s="434" t="s">
        <v>69</v>
      </c>
      <c r="G26" s="425"/>
      <c r="H26" s="425"/>
      <c r="I26" s="441"/>
    </row>
    <row r="27" spans="2:9" ht="18" customHeight="1" thickBot="1" x14ac:dyDescent="0.25">
      <c r="B27" s="325" t="s">
        <v>51</v>
      </c>
      <c r="C27" s="445"/>
      <c r="D27" s="446"/>
      <c r="E27" s="447"/>
      <c r="F27" s="434" t="s">
        <v>69</v>
      </c>
      <c r="G27" s="425"/>
      <c r="H27" s="425"/>
      <c r="I27" s="441"/>
    </row>
    <row r="28" spans="2:9" ht="18" customHeight="1" thickBot="1" x14ac:dyDescent="0.25">
      <c r="B28" s="325" t="s">
        <v>53</v>
      </c>
      <c r="C28" s="445"/>
      <c r="D28" s="446"/>
      <c r="E28" s="447"/>
      <c r="F28" s="434" t="s">
        <v>69</v>
      </c>
      <c r="G28" s="425"/>
      <c r="H28" s="425"/>
      <c r="I28" s="441"/>
    </row>
    <row r="29" spans="2:9" ht="18" customHeight="1" thickBot="1" x14ac:dyDescent="0.25">
      <c r="B29" s="325" t="s">
        <v>54</v>
      </c>
      <c r="C29" s="445"/>
      <c r="D29" s="446"/>
      <c r="E29" s="447"/>
      <c r="F29" s="434" t="s">
        <v>69</v>
      </c>
      <c r="G29" s="425"/>
      <c r="H29" s="425"/>
      <c r="I29" s="441"/>
    </row>
    <row r="30" spans="2:9" ht="18" customHeight="1" thickBot="1" x14ac:dyDescent="0.25">
      <c r="B30" s="325" t="s">
        <v>71</v>
      </c>
      <c r="C30" s="445"/>
      <c r="D30" s="446"/>
      <c r="E30" s="447"/>
      <c r="F30" s="43"/>
      <c r="G30" s="43"/>
      <c r="H30" s="43"/>
      <c r="I30" s="249"/>
    </row>
    <row r="31" spans="2:9" ht="18" customHeight="1" thickBot="1" x14ac:dyDescent="0.25">
      <c r="B31" s="325" t="s">
        <v>55</v>
      </c>
      <c r="C31" s="445"/>
      <c r="D31" s="446"/>
      <c r="E31" s="447"/>
      <c r="F31" s="434" t="s">
        <v>69</v>
      </c>
      <c r="G31" s="425"/>
      <c r="H31" s="425"/>
      <c r="I31" s="441"/>
    </row>
    <row r="32" spans="2:9" ht="18" customHeight="1" thickBot="1" x14ac:dyDescent="0.25">
      <c r="B32" s="325" t="s">
        <v>72</v>
      </c>
      <c r="C32" s="445"/>
      <c r="D32" s="446"/>
      <c r="E32" s="447"/>
      <c r="F32" s="43"/>
      <c r="G32" s="43"/>
      <c r="H32" s="43"/>
      <c r="I32" s="249"/>
    </row>
    <row r="33" spans="2:9" ht="18" customHeight="1" thickBot="1" x14ac:dyDescent="0.25">
      <c r="B33" s="325" t="s">
        <v>56</v>
      </c>
      <c r="C33" s="445"/>
      <c r="D33" s="446"/>
      <c r="E33" s="447"/>
      <c r="F33" s="43"/>
      <c r="G33" s="43"/>
      <c r="H33" s="43"/>
      <c r="I33" s="249"/>
    </row>
    <row r="34" spans="2:9" ht="18" customHeight="1" thickBot="1" x14ac:dyDescent="0.25">
      <c r="B34" s="325" t="s">
        <v>57</v>
      </c>
      <c r="C34" s="462"/>
      <c r="D34" s="463"/>
      <c r="E34" s="464"/>
      <c r="F34" s="434" t="s">
        <v>69</v>
      </c>
      <c r="G34" s="425"/>
      <c r="H34" s="425"/>
      <c r="I34" s="441"/>
    </row>
    <row r="35" spans="2:9" ht="12.75" thickBot="1" x14ac:dyDescent="0.25">
      <c r="B35" s="326" t="s">
        <v>84</v>
      </c>
      <c r="C35" s="77"/>
      <c r="D35" s="77"/>
      <c r="E35" s="77"/>
      <c r="F35" s="77"/>
      <c r="G35" s="77"/>
      <c r="H35" s="77"/>
      <c r="I35" s="327"/>
    </row>
    <row r="36" spans="2:9" ht="15.95" customHeight="1" thickBot="1" x14ac:dyDescent="0.25">
      <c r="B36" s="320" t="s">
        <v>50</v>
      </c>
      <c r="C36" s="431"/>
      <c r="D36" s="432"/>
      <c r="E36" s="433"/>
      <c r="F36" s="434"/>
      <c r="G36" s="425"/>
      <c r="H36" s="65"/>
      <c r="I36" s="328"/>
    </row>
    <row r="37" spans="2:9" ht="15.95" customHeight="1" thickBot="1" x14ac:dyDescent="0.25">
      <c r="B37" s="325" t="s">
        <v>52</v>
      </c>
      <c r="C37" s="435"/>
      <c r="D37" s="436"/>
      <c r="E37" s="437"/>
      <c r="F37" s="434"/>
      <c r="G37" s="425"/>
      <c r="H37" s="43"/>
      <c r="I37" s="249"/>
    </row>
    <row r="38" spans="2:9" ht="15.95" customHeight="1" thickBot="1" x14ac:dyDescent="0.25">
      <c r="B38" s="325" t="s">
        <v>70</v>
      </c>
      <c r="C38" s="438"/>
      <c r="D38" s="439"/>
      <c r="E38" s="440"/>
      <c r="F38" s="434"/>
      <c r="G38" s="425"/>
      <c r="H38" s="43"/>
      <c r="I38" s="249"/>
    </row>
    <row r="39" spans="2:9" ht="15.95" customHeight="1" thickBot="1" x14ac:dyDescent="0.25">
      <c r="B39" s="325" t="s">
        <v>51</v>
      </c>
      <c r="C39" s="435"/>
      <c r="D39" s="436"/>
      <c r="E39" s="437"/>
      <c r="F39" s="434"/>
      <c r="G39" s="425"/>
      <c r="H39" s="43"/>
      <c r="I39" s="249"/>
    </row>
    <row r="40" spans="2:9" ht="15.95" customHeight="1" thickBot="1" x14ac:dyDescent="0.25">
      <c r="B40" s="325" t="s">
        <v>53</v>
      </c>
      <c r="C40" s="435"/>
      <c r="D40" s="436"/>
      <c r="E40" s="437"/>
      <c r="F40" s="434"/>
      <c r="G40" s="425"/>
      <c r="H40" s="43"/>
      <c r="I40" s="249"/>
    </row>
    <row r="41" spans="2:9" ht="15.95" customHeight="1" thickBot="1" x14ac:dyDescent="0.25">
      <c r="B41" s="325" t="s">
        <v>54</v>
      </c>
      <c r="C41" s="435"/>
      <c r="D41" s="436"/>
      <c r="E41" s="437"/>
      <c r="F41" s="434"/>
      <c r="G41" s="425"/>
      <c r="H41" s="43"/>
      <c r="I41" s="249"/>
    </row>
    <row r="42" spans="2:9" ht="15.95" customHeight="1" thickBot="1" x14ac:dyDescent="0.25">
      <c r="B42" s="325" t="s">
        <v>71</v>
      </c>
      <c r="C42" s="435"/>
      <c r="D42" s="436"/>
      <c r="E42" s="437"/>
      <c r="F42" s="43"/>
      <c r="G42" s="43"/>
      <c r="H42" s="43"/>
      <c r="I42" s="249"/>
    </row>
    <row r="43" spans="2:9" ht="15.95" customHeight="1" thickBot="1" x14ac:dyDescent="0.25">
      <c r="B43" s="325" t="s">
        <v>55</v>
      </c>
      <c r="C43" s="435"/>
      <c r="D43" s="436"/>
      <c r="E43" s="437"/>
      <c r="F43" s="434"/>
      <c r="G43" s="425"/>
      <c r="H43" s="43"/>
      <c r="I43" s="249"/>
    </row>
    <row r="44" spans="2:9" ht="15.95" customHeight="1" thickBot="1" x14ac:dyDescent="0.25">
      <c r="B44" s="325" t="s">
        <v>72</v>
      </c>
      <c r="C44" s="435"/>
      <c r="D44" s="436"/>
      <c r="E44" s="437"/>
      <c r="F44" s="43"/>
      <c r="G44" s="43"/>
      <c r="H44" s="43"/>
      <c r="I44" s="249"/>
    </row>
    <row r="45" spans="2:9" ht="15.95" customHeight="1" thickBot="1" x14ac:dyDescent="0.25">
      <c r="B45" s="325" t="s">
        <v>56</v>
      </c>
      <c r="C45" s="435"/>
      <c r="D45" s="436"/>
      <c r="E45" s="437"/>
      <c r="F45" s="43"/>
      <c r="G45" s="43"/>
      <c r="H45" s="43"/>
      <c r="I45" s="249"/>
    </row>
    <row r="46" spans="2:9" ht="15.95" customHeight="1" thickBot="1" x14ac:dyDescent="0.25">
      <c r="B46" s="329" t="s">
        <v>57</v>
      </c>
      <c r="C46" s="488"/>
      <c r="D46" s="489"/>
      <c r="E46" s="490"/>
      <c r="F46" s="448"/>
      <c r="G46" s="449"/>
      <c r="H46" s="71"/>
      <c r="I46" s="330"/>
    </row>
    <row r="47" spans="2:9" ht="12.75" thickBot="1" x14ac:dyDescent="0.25">
      <c r="B47" s="485" t="s">
        <v>85</v>
      </c>
      <c r="C47" s="470"/>
      <c r="D47" s="470"/>
      <c r="E47" s="470"/>
      <c r="F47" s="470"/>
      <c r="G47" s="470"/>
      <c r="H47" s="470"/>
      <c r="I47" s="486"/>
    </row>
    <row r="48" spans="2:9" ht="18" customHeight="1" thickBot="1" x14ac:dyDescent="0.25">
      <c r="B48" s="320" t="s">
        <v>50</v>
      </c>
      <c r="C48" s="442"/>
      <c r="D48" s="443"/>
      <c r="E48" s="444"/>
      <c r="F48" s="450" t="s">
        <v>69</v>
      </c>
      <c r="G48" s="451"/>
      <c r="H48" s="451"/>
      <c r="I48" s="452"/>
    </row>
    <row r="49" spans="2:9" ht="18" customHeight="1" thickBot="1" x14ac:dyDescent="0.25">
      <c r="B49" s="325" t="s">
        <v>52</v>
      </c>
      <c r="C49" s="445"/>
      <c r="D49" s="446"/>
      <c r="E49" s="447"/>
      <c r="F49" s="434" t="s">
        <v>69</v>
      </c>
      <c r="G49" s="425"/>
      <c r="H49" s="425"/>
      <c r="I49" s="441"/>
    </row>
    <row r="50" spans="2:9" ht="18" customHeight="1" thickBot="1" x14ac:dyDescent="0.25">
      <c r="B50" s="325" t="s">
        <v>70</v>
      </c>
      <c r="C50" s="445"/>
      <c r="D50" s="446"/>
      <c r="E50" s="447"/>
      <c r="F50" s="434" t="s">
        <v>69</v>
      </c>
      <c r="G50" s="425"/>
      <c r="H50" s="425"/>
      <c r="I50" s="441"/>
    </row>
    <row r="51" spans="2:9" ht="18" customHeight="1" thickBot="1" x14ac:dyDescent="0.25">
      <c r="B51" s="325" t="s">
        <v>51</v>
      </c>
      <c r="C51" s="445"/>
      <c r="D51" s="446"/>
      <c r="E51" s="447"/>
      <c r="F51" s="434" t="s">
        <v>69</v>
      </c>
      <c r="G51" s="425"/>
      <c r="H51" s="425"/>
      <c r="I51" s="441"/>
    </row>
    <row r="52" spans="2:9" ht="18" customHeight="1" thickBot="1" x14ac:dyDescent="0.25">
      <c r="B52" s="325" t="s">
        <v>53</v>
      </c>
      <c r="C52" s="445"/>
      <c r="D52" s="446"/>
      <c r="E52" s="447"/>
      <c r="F52" s="434" t="s">
        <v>69</v>
      </c>
      <c r="G52" s="425"/>
      <c r="H52" s="425"/>
      <c r="I52" s="441"/>
    </row>
    <row r="53" spans="2:9" ht="18" customHeight="1" thickBot="1" x14ac:dyDescent="0.25">
      <c r="B53" s="325" t="s">
        <v>54</v>
      </c>
      <c r="C53" s="445"/>
      <c r="D53" s="446"/>
      <c r="E53" s="447"/>
      <c r="F53" s="434" t="s">
        <v>69</v>
      </c>
      <c r="G53" s="425"/>
      <c r="H53" s="425"/>
      <c r="I53" s="441"/>
    </row>
    <row r="54" spans="2:9" ht="18" customHeight="1" thickBot="1" x14ac:dyDescent="0.25">
      <c r="B54" s="325" t="s">
        <v>71</v>
      </c>
      <c r="C54" s="445"/>
      <c r="D54" s="446"/>
      <c r="E54" s="447"/>
      <c r="F54" s="43"/>
      <c r="G54" s="43"/>
      <c r="H54" s="43"/>
      <c r="I54" s="249"/>
    </row>
    <row r="55" spans="2:9" ht="18" customHeight="1" thickBot="1" x14ac:dyDescent="0.25">
      <c r="B55" s="325" t="s">
        <v>55</v>
      </c>
      <c r="C55" s="445"/>
      <c r="D55" s="446"/>
      <c r="E55" s="447"/>
      <c r="F55" s="434" t="s">
        <v>69</v>
      </c>
      <c r="G55" s="425"/>
      <c r="H55" s="425"/>
      <c r="I55" s="441"/>
    </row>
    <row r="56" spans="2:9" ht="18" customHeight="1" thickBot="1" x14ac:dyDescent="0.25">
      <c r="B56" s="325" t="s">
        <v>72</v>
      </c>
      <c r="C56" s="445"/>
      <c r="D56" s="446"/>
      <c r="E56" s="447"/>
      <c r="F56" s="43"/>
      <c r="G56" s="43"/>
      <c r="H56" s="43"/>
      <c r="I56" s="249"/>
    </row>
    <row r="57" spans="2:9" ht="18" customHeight="1" thickBot="1" x14ac:dyDescent="0.25">
      <c r="B57" s="325" t="s">
        <v>56</v>
      </c>
      <c r="C57" s="445"/>
      <c r="D57" s="446"/>
      <c r="E57" s="447"/>
      <c r="F57" s="43"/>
      <c r="G57" s="43"/>
      <c r="H57" s="43"/>
      <c r="I57" s="249"/>
    </row>
    <row r="58" spans="2:9" ht="18" customHeight="1" thickBot="1" x14ac:dyDescent="0.25">
      <c r="B58" s="325" t="s">
        <v>57</v>
      </c>
      <c r="C58" s="462"/>
      <c r="D58" s="463"/>
      <c r="E58" s="464"/>
      <c r="F58" s="434" t="s">
        <v>69</v>
      </c>
      <c r="G58" s="425"/>
      <c r="H58" s="425"/>
      <c r="I58" s="441"/>
    </row>
    <row r="59" spans="2:9" ht="12.75" thickBot="1" x14ac:dyDescent="0.25">
      <c r="B59" s="469" t="s">
        <v>86</v>
      </c>
      <c r="C59" s="471"/>
      <c r="D59" s="471"/>
      <c r="E59" s="471"/>
      <c r="F59" s="471"/>
      <c r="G59" s="471"/>
      <c r="H59" s="471"/>
      <c r="I59" s="472"/>
    </row>
    <row r="60" spans="2:9" ht="12" thickBot="1" x14ac:dyDescent="0.25">
      <c r="B60" s="320" t="s">
        <v>58</v>
      </c>
      <c r="C60" s="442"/>
      <c r="D60" s="443"/>
      <c r="E60" s="444"/>
      <c r="F60" s="43"/>
      <c r="G60" s="43"/>
      <c r="H60" s="43"/>
      <c r="I60" s="249"/>
    </row>
    <row r="61" spans="2:9" ht="12" thickBot="1" x14ac:dyDescent="0.25">
      <c r="B61" s="325" t="s">
        <v>59</v>
      </c>
      <c r="C61" s="445"/>
      <c r="D61" s="446"/>
      <c r="E61" s="447"/>
      <c r="F61" s="43"/>
      <c r="G61" s="43"/>
      <c r="H61" s="43"/>
      <c r="I61" s="249"/>
    </row>
    <row r="62" spans="2:9" ht="12.75" thickBot="1" x14ac:dyDescent="0.25">
      <c r="B62" s="469" t="s">
        <v>87</v>
      </c>
      <c r="C62" s="471"/>
      <c r="D62" s="471"/>
      <c r="E62" s="471"/>
      <c r="F62" s="471"/>
      <c r="G62" s="471"/>
      <c r="H62" s="471"/>
      <c r="I62" s="472"/>
    </row>
    <row r="63" spans="2:9" ht="12" thickBot="1" x14ac:dyDescent="0.25">
      <c r="B63" s="320" t="s">
        <v>60</v>
      </c>
      <c r="C63" s="82"/>
      <c r="D63" s="63" t="s">
        <v>61</v>
      </c>
      <c r="E63" s="497"/>
      <c r="F63" s="498"/>
      <c r="G63" s="499"/>
      <c r="H63" s="499"/>
      <c r="I63" s="500"/>
    </row>
    <row r="64" spans="2:9" ht="12.75" thickBot="1" x14ac:dyDescent="0.25">
      <c r="B64" s="469" t="s">
        <v>88</v>
      </c>
      <c r="C64" s="471"/>
      <c r="D64" s="471"/>
      <c r="E64" s="471"/>
      <c r="F64" s="471"/>
      <c r="G64" s="471"/>
      <c r="H64" s="471"/>
      <c r="I64" s="472"/>
    </row>
    <row r="65" spans="2:9" ht="35.1" customHeight="1" thickBot="1" x14ac:dyDescent="0.25">
      <c r="B65" s="331" t="s">
        <v>92</v>
      </c>
      <c r="C65" s="453"/>
      <c r="D65" s="454"/>
      <c r="E65" s="455"/>
      <c r="F65" s="476" t="s">
        <v>69</v>
      </c>
      <c r="G65" s="477"/>
      <c r="H65" s="477"/>
      <c r="I65" s="478"/>
    </row>
    <row r="66" spans="2:9" ht="35.1" customHeight="1" thickBot="1" x14ac:dyDescent="0.25">
      <c r="B66" s="332" t="s">
        <v>66</v>
      </c>
      <c r="C66" s="438"/>
      <c r="D66" s="439"/>
      <c r="E66" s="440"/>
      <c r="F66" s="482" t="s">
        <v>69</v>
      </c>
      <c r="G66" s="483"/>
      <c r="H66" s="483"/>
      <c r="I66" s="484"/>
    </row>
    <row r="67" spans="2:9" ht="35.1" customHeight="1" thickBot="1" x14ac:dyDescent="0.25">
      <c r="B67" s="332" t="s">
        <v>62</v>
      </c>
      <c r="C67" s="473"/>
      <c r="D67" s="474"/>
      <c r="E67" s="475"/>
      <c r="F67" s="479" t="s">
        <v>69</v>
      </c>
      <c r="G67" s="480"/>
      <c r="H67" s="480"/>
      <c r="I67" s="481"/>
    </row>
    <row r="68" spans="2:9" ht="12.75" thickBot="1" x14ac:dyDescent="0.25">
      <c r="B68" s="469" t="s">
        <v>89</v>
      </c>
      <c r="C68" s="470"/>
      <c r="D68" s="470"/>
      <c r="E68" s="470"/>
      <c r="F68" s="471"/>
      <c r="G68" s="471"/>
      <c r="H68" s="471"/>
      <c r="I68" s="472"/>
    </row>
    <row r="69" spans="2:9" ht="24" customHeight="1" thickBot="1" x14ac:dyDescent="0.25">
      <c r="B69" s="333" t="s">
        <v>63</v>
      </c>
      <c r="C69" s="89"/>
      <c r="D69" s="501" t="s">
        <v>69</v>
      </c>
      <c r="E69" s="502"/>
      <c r="F69" s="502"/>
      <c r="G69" s="502"/>
      <c r="H69" s="502"/>
      <c r="I69" s="503"/>
    </row>
    <row r="70" spans="2:9" ht="12.75" thickTop="1" thickBot="1" x14ac:dyDescent="0.25">
      <c r="B70" s="494"/>
      <c r="C70" s="495"/>
      <c r="D70" s="495"/>
      <c r="E70" s="495"/>
      <c r="F70" s="495"/>
      <c r="G70" s="495"/>
      <c r="H70" s="495"/>
      <c r="I70" s="496"/>
    </row>
    <row r="71" spans="2:9" ht="12.75" thickTop="1" thickBot="1" x14ac:dyDescent="0.25">
      <c r="B71" s="491" t="str">
        <f>IF(ATS!D4="","",IF(OR(ATS!D4=1,ATS!D4=2),"OK",IF(AND(ATS!D4=3,D5&lt;&gt;"",D6&lt;&gt;"",D8&lt;&gt;"",D9&lt;&gt;"",D10&lt;&gt;"",D12&lt;&gt;"",D13&lt;&gt;"",D14&lt;&gt;"",D16&lt;&gt;"",D17&lt;&gt;"",D18&lt;&gt;"",C21&lt;&gt;"",C22&lt;&gt;"",C24&lt;&gt;"",C25&lt;&gt;"",C26&lt;&gt;"",C27&lt;&gt;"",C28&lt;&gt;"",C29&lt;&gt;"",C31&lt;&gt;"",C34&lt;&gt;"",C48&lt;&gt;"",C49&lt;&gt;"",C50&lt;&gt;"",C51&lt;&gt;"",C52&lt;&gt;"",C53&lt;&gt;"",C55&lt;&gt;"",C58&lt;&gt;"",D7&lt;&gt;"",C65&lt;&gt;"",C66&lt;&gt;"",C67&lt;&gt;"",C69&lt;&gt;""),"OK","Completare o compilare correttamente")))</f>
        <v/>
      </c>
      <c r="C71" s="492"/>
      <c r="D71" s="492"/>
      <c r="E71" s="492"/>
      <c r="F71" s="492"/>
      <c r="G71" s="492"/>
      <c r="H71" s="492"/>
      <c r="I71" s="493"/>
    </row>
    <row r="72" spans="2:9" ht="52.5" customHeight="1" x14ac:dyDescent="0.2">
      <c r="B72" s="487"/>
      <c r="C72" s="487"/>
      <c r="D72" s="487"/>
      <c r="E72" s="487"/>
      <c r="F72" s="487"/>
      <c r="G72" s="487"/>
      <c r="H72" s="487"/>
      <c r="I72" s="487"/>
    </row>
  </sheetData>
  <sheetProtection algorithmName="SHA-512" hashValue="bB4gSMfQYpI12UlCF3T1efDks5yOFhcBUDQG4WCxnje2J6c8wqEcqa3lwWlWWxorZ60RIhJ2L1TEGuw1NAhbqg==" saltValue="SiBVQE3fj6wb7UaR8eBLEg==" spinCount="100000" sheet="1" formatCells="0" formatColumns="0" formatRows="0"/>
  <mergeCells count="99">
    <mergeCell ref="B70:I70"/>
    <mergeCell ref="B71:I71"/>
    <mergeCell ref="B72:I72"/>
    <mergeCell ref="C66:E66"/>
    <mergeCell ref="F66:I66"/>
    <mergeCell ref="C67:E67"/>
    <mergeCell ref="F67:I67"/>
    <mergeCell ref="B68:I68"/>
    <mergeCell ref="D69:I69"/>
    <mergeCell ref="C65:E65"/>
    <mergeCell ref="F65:I65"/>
    <mergeCell ref="C56:E56"/>
    <mergeCell ref="C57:E57"/>
    <mergeCell ref="C58:E58"/>
    <mergeCell ref="F58:I58"/>
    <mergeCell ref="B59:I59"/>
    <mergeCell ref="C60:E60"/>
    <mergeCell ref="C61:E61"/>
    <mergeCell ref="B62:I62"/>
    <mergeCell ref="E63:F63"/>
    <mergeCell ref="G63:I63"/>
    <mergeCell ref="B64:I64"/>
    <mergeCell ref="C55:E55"/>
    <mergeCell ref="F55:I55"/>
    <mergeCell ref="C49:E49"/>
    <mergeCell ref="F49:I49"/>
    <mergeCell ref="C50:E50"/>
    <mergeCell ref="F50:I50"/>
    <mergeCell ref="C51:E51"/>
    <mergeCell ref="F51:I51"/>
    <mergeCell ref="C52:E52"/>
    <mergeCell ref="F52:I52"/>
    <mergeCell ref="C53:E53"/>
    <mergeCell ref="F53:I53"/>
    <mergeCell ref="C54:E54"/>
    <mergeCell ref="C45:E45"/>
    <mergeCell ref="C46:E46"/>
    <mergeCell ref="F46:G46"/>
    <mergeCell ref="B47:I47"/>
    <mergeCell ref="C48:E48"/>
    <mergeCell ref="F48:I48"/>
    <mergeCell ref="C44:E44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C43:E43"/>
    <mergeCell ref="F43:G43"/>
    <mergeCell ref="C37:E37"/>
    <mergeCell ref="F37:G37"/>
    <mergeCell ref="C29:E29"/>
    <mergeCell ref="F29:I29"/>
    <mergeCell ref="C30:E30"/>
    <mergeCell ref="C31:E31"/>
    <mergeCell ref="F31:I31"/>
    <mergeCell ref="C32:E32"/>
    <mergeCell ref="C33:E33"/>
    <mergeCell ref="C34:E34"/>
    <mergeCell ref="F34:I34"/>
    <mergeCell ref="C36:E36"/>
    <mergeCell ref="F36:G36"/>
    <mergeCell ref="C26:E26"/>
    <mergeCell ref="F26:I26"/>
    <mergeCell ref="C27:E27"/>
    <mergeCell ref="F27:I27"/>
    <mergeCell ref="C28:E28"/>
    <mergeCell ref="F28:I28"/>
    <mergeCell ref="C25:E25"/>
    <mergeCell ref="F25:I25"/>
    <mergeCell ref="B12:B15"/>
    <mergeCell ref="E12:F12"/>
    <mergeCell ref="E13:F13"/>
    <mergeCell ref="E14:F14"/>
    <mergeCell ref="B16:B19"/>
    <mergeCell ref="E16:F16"/>
    <mergeCell ref="E17:F17"/>
    <mergeCell ref="E18:F18"/>
    <mergeCell ref="B20:I20"/>
    <mergeCell ref="D21:E21"/>
    <mergeCell ref="D22:E22"/>
    <mergeCell ref="C24:E24"/>
    <mergeCell ref="F24:I24"/>
    <mergeCell ref="B7:C7"/>
    <mergeCell ref="E7:F7"/>
    <mergeCell ref="B8:B11"/>
    <mergeCell ref="E8:F8"/>
    <mergeCell ref="E9:F9"/>
    <mergeCell ref="E10:F10"/>
    <mergeCell ref="B1:I2"/>
    <mergeCell ref="B4:I4"/>
    <mergeCell ref="B5:C5"/>
    <mergeCell ref="E5:F5"/>
    <mergeCell ref="B6:C6"/>
    <mergeCell ref="E6:F6"/>
  </mergeCells>
  <conditionalFormatting sqref="B71">
    <cfRule type="containsText" dxfId="95" priority="5" operator="containsText" text="OK">
      <formula>NOT(ISERROR(SEARCH("OK",B71)))</formula>
    </cfRule>
    <cfRule type="containsText" dxfId="94" priority="6" operator="containsText" text="Completare la compilazione della presente sezione">
      <formula>NOT(ISERROR(SEARCH("Completare la compilazione della presente sezione",B71)))</formula>
    </cfRule>
  </conditionalFormatting>
  <conditionalFormatting sqref="B71:I71">
    <cfRule type="containsText" dxfId="93" priority="4" operator="containsText" text="Completare">
      <formula>NOT(ISERROR(SEARCH("Completare",B71)))</formula>
    </cfRule>
  </conditionalFormatting>
  <conditionalFormatting sqref="D21:D22">
    <cfRule type="containsText" dxfId="92" priority="17" operator="containsText" text="Inserire le informazioni richieste">
      <formula>NOT(ISERROR(SEARCH("Inserire le informazioni richieste",D21)))</formula>
    </cfRule>
  </conditionalFormatting>
  <conditionalFormatting sqref="E5:E19">
    <cfRule type="containsText" dxfId="91" priority="18" operator="containsText" text="Inserire le informazioni richieste">
      <formula>NOT(ISERROR(SEARCH("Inserire le informazioni richieste",E5)))</formula>
    </cfRule>
  </conditionalFormatting>
  <conditionalFormatting sqref="F24:F29">
    <cfRule type="containsText" dxfId="90" priority="16" operator="containsText" text="Inserire le informazioni richieste">
      <formula>NOT(ISERROR(SEARCH("Inserire le informazioni richieste",F24)))</formula>
    </cfRule>
  </conditionalFormatting>
  <conditionalFormatting sqref="F31">
    <cfRule type="containsText" dxfId="89" priority="15" operator="containsText" text="Inserire le informazioni richieste">
      <formula>NOT(ISERROR(SEARCH("Inserire le informazioni richieste",F31)))</formula>
    </cfRule>
  </conditionalFormatting>
  <conditionalFormatting sqref="F34">
    <cfRule type="containsText" dxfId="88" priority="14" operator="containsText" text="Inserire le informazioni richieste">
      <formula>NOT(ISERROR(SEARCH("Inserire le informazioni richieste",F34)))</formula>
    </cfRule>
  </conditionalFormatting>
  <conditionalFormatting sqref="F36:F41">
    <cfRule type="containsText" dxfId="87" priority="13" operator="containsText" text="Inserire le informazioni richieste">
      <formula>NOT(ISERROR(SEARCH("Inserire le informazioni richieste",F36)))</formula>
    </cfRule>
  </conditionalFormatting>
  <conditionalFormatting sqref="F43">
    <cfRule type="containsText" dxfId="86" priority="12" operator="containsText" text="Inserire le informazioni richieste">
      <formula>NOT(ISERROR(SEARCH("Inserire le informazioni richieste",F43)))</formula>
    </cfRule>
  </conditionalFormatting>
  <conditionalFormatting sqref="F46">
    <cfRule type="containsText" dxfId="85" priority="11" operator="containsText" text="Inserire le informazioni richieste">
      <formula>NOT(ISERROR(SEARCH("Inserire le informazioni richieste",F46)))</formula>
    </cfRule>
  </conditionalFormatting>
  <conditionalFormatting sqref="F48:F53">
    <cfRule type="containsText" dxfId="84" priority="9" operator="containsText" text="Inserire le informazioni richieste">
      <formula>NOT(ISERROR(SEARCH("Inserire le informazioni richieste",F48)))</formula>
    </cfRule>
  </conditionalFormatting>
  <conditionalFormatting sqref="F55">
    <cfRule type="containsText" dxfId="83" priority="8" operator="containsText" text="Inserire le informazioni richieste">
      <formula>NOT(ISERROR(SEARCH("Inserire le informazioni richieste",F55)))</formula>
    </cfRule>
  </conditionalFormatting>
  <conditionalFormatting sqref="F58">
    <cfRule type="containsText" dxfId="82" priority="7" operator="containsText" text="Inserire le informazioni richieste">
      <formula>NOT(ISERROR(SEARCH("Inserire le informazioni richieste",F58)))</formula>
    </cfRule>
  </conditionalFormatting>
  <conditionalFormatting sqref="F65:F67">
    <cfRule type="containsText" dxfId="81" priority="10" operator="containsText" text="Inserire le informazioni richieste">
      <formula>NOT(ISERROR(SEARCH("Inserire le informazioni richieste",F65)))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Elenco!$B$28:$B$29</xm:f>
          </x14:formula1>
          <xm:sqref>C69</xm:sqref>
        </x14:dataValidation>
        <x14:dataValidation type="list" allowBlank="1" showInputMessage="1" showErrorMessage="1">
          <x14:formula1>
            <xm:f>Elenco!$A$6:$A$8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I61"/>
  <sheetViews>
    <sheetView showGridLines="0" view="pageBreakPreview" topLeftCell="A52" zoomScale="115" zoomScaleNormal="75" zoomScaleSheetLayoutView="115" workbookViewId="0">
      <selection activeCell="D5" sqref="D5"/>
    </sheetView>
  </sheetViews>
  <sheetFormatPr defaultColWidth="9" defaultRowHeight="11.25" x14ac:dyDescent="0.2"/>
  <cols>
    <col min="2" max="2" width="31" customWidth="1"/>
    <col min="3" max="3" width="22.83203125" customWidth="1"/>
    <col min="4" max="4" width="40.5" customWidth="1"/>
    <col min="5" max="5" width="12.5" customWidth="1"/>
    <col min="7" max="9" width="5.83203125" customWidth="1"/>
  </cols>
  <sheetData>
    <row r="1" spans="2:9" ht="15.75" customHeight="1" x14ac:dyDescent="0.2">
      <c r="B1" s="417" t="s">
        <v>295</v>
      </c>
      <c r="C1" s="418"/>
      <c r="D1" s="418"/>
      <c r="E1" s="418"/>
      <c r="F1" s="418"/>
      <c r="G1" s="418"/>
      <c r="H1" s="418"/>
      <c r="I1" s="419"/>
    </row>
    <row r="2" spans="2:9" x14ac:dyDescent="0.2">
      <c r="B2" s="420"/>
      <c r="C2" s="421"/>
      <c r="D2" s="421"/>
      <c r="E2" s="421"/>
      <c r="F2" s="421"/>
      <c r="G2" s="421"/>
      <c r="H2" s="421"/>
      <c r="I2" s="422"/>
    </row>
    <row r="3" spans="2:9" x14ac:dyDescent="0.2">
      <c r="B3" s="315"/>
      <c r="C3" s="43"/>
      <c r="D3" s="43"/>
      <c r="E3" s="43"/>
      <c r="F3" s="43"/>
      <c r="G3" s="43"/>
      <c r="H3" s="43"/>
      <c r="I3" s="249"/>
    </row>
    <row r="4" spans="2:9" ht="12.75" thickBot="1" x14ac:dyDescent="0.25">
      <c r="B4" s="459" t="s">
        <v>81</v>
      </c>
      <c r="C4" s="460"/>
      <c r="D4" s="460"/>
      <c r="E4" s="460"/>
      <c r="F4" s="460"/>
      <c r="G4" s="460"/>
      <c r="H4" s="460"/>
      <c r="I4" s="461"/>
    </row>
    <row r="5" spans="2:9" ht="28.5" customHeight="1" thickBot="1" x14ac:dyDescent="0.25">
      <c r="B5" s="465" t="s">
        <v>40</v>
      </c>
      <c r="C5" s="466"/>
      <c r="D5" s="414" t="str">
        <f>IF(ATS!D6="","",ATS!D6)</f>
        <v/>
      </c>
      <c r="E5" s="434" t="s">
        <v>69</v>
      </c>
      <c r="F5" s="425"/>
      <c r="G5" s="43"/>
      <c r="H5" s="43"/>
      <c r="I5" s="249"/>
    </row>
    <row r="6" spans="2:9" ht="30" customHeight="1" thickBot="1" x14ac:dyDescent="0.25">
      <c r="B6" s="467" t="s">
        <v>238</v>
      </c>
      <c r="C6" s="468"/>
      <c r="D6" s="67"/>
      <c r="E6" s="434" t="s">
        <v>69</v>
      </c>
      <c r="F6" s="425"/>
      <c r="G6" s="43"/>
      <c r="H6" s="43"/>
      <c r="I6" s="249"/>
    </row>
    <row r="7" spans="2:9" ht="30" customHeight="1" thickBot="1" x14ac:dyDescent="0.25">
      <c r="B7" s="467" t="s">
        <v>306</v>
      </c>
      <c r="C7" s="468"/>
      <c r="D7" s="67"/>
      <c r="E7" s="434" t="s">
        <v>69</v>
      </c>
      <c r="F7" s="425"/>
      <c r="G7" s="43"/>
      <c r="H7" s="43"/>
      <c r="I7" s="249"/>
    </row>
    <row r="8" spans="2:9" x14ac:dyDescent="0.2">
      <c r="B8" s="456" t="s">
        <v>41</v>
      </c>
      <c r="C8" s="79" t="s">
        <v>42</v>
      </c>
      <c r="D8" s="68"/>
      <c r="E8" s="434" t="s">
        <v>69</v>
      </c>
      <c r="F8" s="425"/>
      <c r="G8" s="43"/>
      <c r="H8" s="43"/>
      <c r="I8" s="249"/>
    </row>
    <row r="9" spans="2:9" x14ac:dyDescent="0.2">
      <c r="B9" s="457"/>
      <c r="C9" s="80" t="s">
        <v>43</v>
      </c>
      <c r="D9" s="69"/>
      <c r="E9" s="434" t="s">
        <v>69</v>
      </c>
      <c r="F9" s="425"/>
      <c r="G9" s="43"/>
      <c r="H9" s="43"/>
      <c r="I9" s="249"/>
    </row>
    <row r="10" spans="2:9" x14ac:dyDescent="0.2">
      <c r="B10" s="457"/>
      <c r="C10" s="80" t="s">
        <v>44</v>
      </c>
      <c r="D10" s="69"/>
      <c r="E10" s="434" t="s">
        <v>69</v>
      </c>
      <c r="F10" s="425"/>
      <c r="G10" s="43"/>
      <c r="H10" s="43"/>
      <c r="I10" s="249"/>
    </row>
    <row r="11" spans="2:9" ht="12" thickBot="1" x14ac:dyDescent="0.25">
      <c r="B11" s="458"/>
      <c r="C11" s="81" t="s">
        <v>45</v>
      </c>
      <c r="D11" s="70"/>
      <c r="E11" s="318"/>
      <c r="F11" s="43"/>
      <c r="G11" s="43"/>
      <c r="H11" s="43"/>
      <c r="I11" s="249"/>
    </row>
    <row r="12" spans="2:9" x14ac:dyDescent="0.2">
      <c r="B12" s="456" t="s">
        <v>46</v>
      </c>
      <c r="C12" s="79" t="s">
        <v>42</v>
      </c>
      <c r="D12" s="68"/>
      <c r="E12" s="434" t="s">
        <v>69</v>
      </c>
      <c r="F12" s="425"/>
      <c r="G12" s="43"/>
      <c r="H12" s="43"/>
      <c r="I12" s="249"/>
    </row>
    <row r="13" spans="2:9" x14ac:dyDescent="0.2">
      <c r="B13" s="457"/>
      <c r="C13" s="80" t="s">
        <v>43</v>
      </c>
      <c r="D13" s="69"/>
      <c r="E13" s="434" t="s">
        <v>69</v>
      </c>
      <c r="F13" s="425"/>
      <c r="G13" s="43"/>
      <c r="H13" s="43"/>
      <c r="I13" s="249"/>
    </row>
    <row r="14" spans="2:9" x14ac:dyDescent="0.2">
      <c r="B14" s="457"/>
      <c r="C14" s="80" t="s">
        <v>44</v>
      </c>
      <c r="D14" s="69"/>
      <c r="E14" s="434" t="s">
        <v>69</v>
      </c>
      <c r="F14" s="425"/>
      <c r="G14" s="43"/>
      <c r="H14" s="43"/>
      <c r="I14" s="249"/>
    </row>
    <row r="15" spans="2:9" ht="12" thickBot="1" x14ac:dyDescent="0.25">
      <c r="B15" s="458"/>
      <c r="C15" s="81" t="s">
        <v>45</v>
      </c>
      <c r="D15" s="70"/>
      <c r="E15" s="318"/>
      <c r="F15" s="43"/>
      <c r="G15" s="43"/>
      <c r="H15" s="43"/>
      <c r="I15" s="249"/>
    </row>
    <row r="16" spans="2:9" x14ac:dyDescent="0.2">
      <c r="B16" s="456" t="s">
        <v>47</v>
      </c>
      <c r="C16" s="79" t="s">
        <v>42</v>
      </c>
      <c r="D16" s="68"/>
      <c r="E16" s="434" t="s">
        <v>69</v>
      </c>
      <c r="F16" s="425"/>
      <c r="G16" s="43"/>
      <c r="H16" s="43"/>
      <c r="I16" s="249"/>
    </row>
    <row r="17" spans="2:9" x14ac:dyDescent="0.2">
      <c r="B17" s="457"/>
      <c r="C17" s="80" t="s">
        <v>43</v>
      </c>
      <c r="D17" s="69"/>
      <c r="E17" s="434" t="s">
        <v>69</v>
      </c>
      <c r="F17" s="425"/>
      <c r="G17" s="43"/>
      <c r="H17" s="43"/>
      <c r="I17" s="249"/>
    </row>
    <row r="18" spans="2:9" x14ac:dyDescent="0.2">
      <c r="B18" s="457"/>
      <c r="C18" s="80" t="s">
        <v>44</v>
      </c>
      <c r="D18" s="69"/>
      <c r="E18" s="434" t="s">
        <v>69</v>
      </c>
      <c r="F18" s="425"/>
      <c r="G18" s="43"/>
      <c r="H18" s="43"/>
      <c r="I18" s="249"/>
    </row>
    <row r="19" spans="2:9" ht="12" thickBot="1" x14ac:dyDescent="0.25">
      <c r="B19" s="458"/>
      <c r="C19" s="81" t="s">
        <v>45</v>
      </c>
      <c r="D19" s="70"/>
      <c r="E19" s="318"/>
      <c r="F19" s="319"/>
      <c r="G19" s="43"/>
      <c r="H19" s="43"/>
      <c r="I19" s="249"/>
    </row>
    <row r="20" spans="2:9" ht="12.75" thickBot="1" x14ac:dyDescent="0.25">
      <c r="B20" s="459" t="s">
        <v>82</v>
      </c>
      <c r="C20" s="460"/>
      <c r="D20" s="460"/>
      <c r="E20" s="460"/>
      <c r="F20" s="460"/>
      <c r="G20" s="460"/>
      <c r="H20" s="460"/>
      <c r="I20" s="461"/>
    </row>
    <row r="21" spans="2:9" ht="12" thickBot="1" x14ac:dyDescent="0.25">
      <c r="B21" s="320" t="s">
        <v>48</v>
      </c>
      <c r="C21" s="60"/>
      <c r="D21" s="434" t="s">
        <v>69</v>
      </c>
      <c r="E21" s="425"/>
      <c r="F21" s="43"/>
      <c r="G21" s="43"/>
      <c r="H21" s="43"/>
      <c r="I21" s="249"/>
    </row>
    <row r="22" spans="2:9" ht="12" thickBot="1" x14ac:dyDescent="0.25">
      <c r="B22" s="321" t="s">
        <v>49</v>
      </c>
      <c r="C22" s="60"/>
      <c r="D22" s="434" t="s">
        <v>69</v>
      </c>
      <c r="E22" s="425"/>
      <c r="F22" s="43"/>
      <c r="G22" s="43"/>
      <c r="H22" s="43"/>
      <c r="I22" s="249"/>
    </row>
    <row r="23" spans="2:9" ht="12.75" thickBot="1" x14ac:dyDescent="0.25">
      <c r="B23" s="322" t="s">
        <v>83</v>
      </c>
      <c r="C23" s="323"/>
      <c r="D23" s="323"/>
      <c r="E23" s="323"/>
      <c r="F23" s="323"/>
      <c r="G23" s="323"/>
      <c r="H23" s="323"/>
      <c r="I23" s="324"/>
    </row>
    <row r="24" spans="2:9" ht="18" customHeight="1" thickBot="1" x14ac:dyDescent="0.25">
      <c r="B24" s="320" t="s">
        <v>50</v>
      </c>
      <c r="C24" s="442"/>
      <c r="D24" s="443"/>
      <c r="E24" s="444"/>
      <c r="F24" s="434" t="s">
        <v>69</v>
      </c>
      <c r="G24" s="425"/>
      <c r="H24" s="425"/>
      <c r="I24" s="441"/>
    </row>
    <row r="25" spans="2:9" ht="18" customHeight="1" thickBot="1" x14ac:dyDescent="0.25">
      <c r="B25" s="325" t="s">
        <v>52</v>
      </c>
      <c r="C25" s="445"/>
      <c r="D25" s="446"/>
      <c r="E25" s="447"/>
      <c r="F25" s="434" t="s">
        <v>69</v>
      </c>
      <c r="G25" s="425"/>
      <c r="H25" s="425"/>
      <c r="I25" s="441"/>
    </row>
    <row r="26" spans="2:9" ht="18" customHeight="1" thickBot="1" x14ac:dyDescent="0.25">
      <c r="B26" s="325" t="s">
        <v>70</v>
      </c>
      <c r="C26" s="445"/>
      <c r="D26" s="446"/>
      <c r="E26" s="447"/>
      <c r="F26" s="434" t="s">
        <v>69</v>
      </c>
      <c r="G26" s="425"/>
      <c r="H26" s="425"/>
      <c r="I26" s="441"/>
    </row>
    <row r="27" spans="2:9" ht="18" customHeight="1" thickBot="1" x14ac:dyDescent="0.25">
      <c r="B27" s="325" t="s">
        <v>51</v>
      </c>
      <c r="C27" s="445"/>
      <c r="D27" s="446"/>
      <c r="E27" s="447"/>
      <c r="F27" s="434" t="s">
        <v>69</v>
      </c>
      <c r="G27" s="425"/>
      <c r="H27" s="425"/>
      <c r="I27" s="441"/>
    </row>
    <row r="28" spans="2:9" ht="18" customHeight="1" thickBot="1" x14ac:dyDescent="0.25">
      <c r="B28" s="325" t="s">
        <v>53</v>
      </c>
      <c r="C28" s="445"/>
      <c r="D28" s="446"/>
      <c r="E28" s="447"/>
      <c r="F28" s="434" t="s">
        <v>69</v>
      </c>
      <c r="G28" s="425"/>
      <c r="H28" s="425"/>
      <c r="I28" s="441"/>
    </row>
    <row r="29" spans="2:9" ht="18" customHeight="1" thickBot="1" x14ac:dyDescent="0.25">
      <c r="B29" s="325" t="s">
        <v>54</v>
      </c>
      <c r="C29" s="445"/>
      <c r="D29" s="446"/>
      <c r="E29" s="447"/>
      <c r="F29" s="434" t="s">
        <v>69</v>
      </c>
      <c r="G29" s="425"/>
      <c r="H29" s="425"/>
      <c r="I29" s="441"/>
    </row>
    <row r="30" spans="2:9" ht="18" customHeight="1" thickBot="1" x14ac:dyDescent="0.25">
      <c r="B30" s="325" t="s">
        <v>71</v>
      </c>
      <c r="C30" s="445"/>
      <c r="D30" s="446"/>
      <c r="E30" s="447"/>
      <c r="F30" s="43"/>
      <c r="G30" s="43"/>
      <c r="H30" s="43"/>
      <c r="I30" s="249"/>
    </row>
    <row r="31" spans="2:9" ht="18" customHeight="1" thickBot="1" x14ac:dyDescent="0.25">
      <c r="B31" s="325" t="s">
        <v>55</v>
      </c>
      <c r="C31" s="445"/>
      <c r="D31" s="446"/>
      <c r="E31" s="447"/>
      <c r="F31" s="434" t="s">
        <v>69</v>
      </c>
      <c r="G31" s="425"/>
      <c r="H31" s="425"/>
      <c r="I31" s="441"/>
    </row>
    <row r="32" spans="2:9" ht="18" customHeight="1" thickBot="1" x14ac:dyDescent="0.25">
      <c r="B32" s="325" t="s">
        <v>72</v>
      </c>
      <c r="C32" s="445"/>
      <c r="D32" s="446"/>
      <c r="E32" s="447"/>
      <c r="F32" s="43"/>
      <c r="G32" s="43"/>
      <c r="H32" s="43"/>
      <c r="I32" s="249"/>
    </row>
    <row r="33" spans="2:9" ht="18" customHeight="1" thickBot="1" x14ac:dyDescent="0.25">
      <c r="B33" s="325" t="s">
        <v>56</v>
      </c>
      <c r="C33" s="445"/>
      <c r="D33" s="446"/>
      <c r="E33" s="447"/>
      <c r="F33" s="43"/>
      <c r="G33" s="43"/>
      <c r="H33" s="43"/>
      <c r="I33" s="249"/>
    </row>
    <row r="34" spans="2:9" ht="18" customHeight="1" thickBot="1" x14ac:dyDescent="0.25">
      <c r="B34" s="325" t="s">
        <v>57</v>
      </c>
      <c r="C34" s="462"/>
      <c r="D34" s="463"/>
      <c r="E34" s="464"/>
      <c r="F34" s="434" t="s">
        <v>69</v>
      </c>
      <c r="G34" s="425"/>
      <c r="H34" s="425"/>
      <c r="I34" s="441"/>
    </row>
    <row r="35" spans="2:9" ht="12.75" thickBot="1" x14ac:dyDescent="0.25">
      <c r="B35" s="326" t="s">
        <v>84</v>
      </c>
      <c r="C35" s="77"/>
      <c r="D35" s="77"/>
      <c r="E35" s="77"/>
      <c r="F35" s="77"/>
      <c r="G35" s="77"/>
      <c r="H35" s="77"/>
      <c r="I35" s="327"/>
    </row>
    <row r="36" spans="2:9" ht="15.95" customHeight="1" thickBot="1" x14ac:dyDescent="0.25">
      <c r="B36" s="320" t="s">
        <v>50</v>
      </c>
      <c r="C36" s="431"/>
      <c r="D36" s="432"/>
      <c r="E36" s="433"/>
      <c r="F36" s="434"/>
      <c r="G36" s="425"/>
      <c r="H36" s="65"/>
      <c r="I36" s="328"/>
    </row>
    <row r="37" spans="2:9" ht="15.95" customHeight="1" thickBot="1" x14ac:dyDescent="0.25">
      <c r="B37" s="325" t="s">
        <v>52</v>
      </c>
      <c r="C37" s="435"/>
      <c r="D37" s="436"/>
      <c r="E37" s="437"/>
      <c r="F37" s="434"/>
      <c r="G37" s="425"/>
      <c r="H37" s="43"/>
      <c r="I37" s="249"/>
    </row>
    <row r="38" spans="2:9" ht="15.95" customHeight="1" thickBot="1" x14ac:dyDescent="0.25">
      <c r="B38" s="325" t="s">
        <v>70</v>
      </c>
      <c r="C38" s="438"/>
      <c r="D38" s="439"/>
      <c r="E38" s="440"/>
      <c r="F38" s="434"/>
      <c r="G38" s="425"/>
      <c r="H38" s="43"/>
      <c r="I38" s="249"/>
    </row>
    <row r="39" spans="2:9" ht="15.95" customHeight="1" thickBot="1" x14ac:dyDescent="0.25">
      <c r="B39" s="325" t="s">
        <v>51</v>
      </c>
      <c r="C39" s="435"/>
      <c r="D39" s="436"/>
      <c r="E39" s="437"/>
      <c r="F39" s="434"/>
      <c r="G39" s="425"/>
      <c r="H39" s="43"/>
      <c r="I39" s="249"/>
    </row>
    <row r="40" spans="2:9" ht="15.95" customHeight="1" thickBot="1" x14ac:dyDescent="0.25">
      <c r="B40" s="325" t="s">
        <v>53</v>
      </c>
      <c r="C40" s="435"/>
      <c r="D40" s="436"/>
      <c r="E40" s="437"/>
      <c r="F40" s="434"/>
      <c r="G40" s="425"/>
      <c r="H40" s="43"/>
      <c r="I40" s="249"/>
    </row>
    <row r="41" spans="2:9" ht="15.95" customHeight="1" thickBot="1" x14ac:dyDescent="0.25">
      <c r="B41" s="325" t="s">
        <v>54</v>
      </c>
      <c r="C41" s="435"/>
      <c r="D41" s="436"/>
      <c r="E41" s="437"/>
      <c r="F41" s="434"/>
      <c r="G41" s="425"/>
      <c r="H41" s="43"/>
      <c r="I41" s="249"/>
    </row>
    <row r="42" spans="2:9" ht="15.95" customHeight="1" thickBot="1" x14ac:dyDescent="0.25">
      <c r="B42" s="325" t="s">
        <v>71</v>
      </c>
      <c r="C42" s="435"/>
      <c r="D42" s="436"/>
      <c r="E42" s="437"/>
      <c r="F42" s="43"/>
      <c r="G42" s="43"/>
      <c r="H42" s="43"/>
      <c r="I42" s="249"/>
    </row>
    <row r="43" spans="2:9" ht="15.95" customHeight="1" thickBot="1" x14ac:dyDescent="0.25">
      <c r="B43" s="325" t="s">
        <v>55</v>
      </c>
      <c r="C43" s="435"/>
      <c r="D43" s="436"/>
      <c r="E43" s="437"/>
      <c r="F43" s="434"/>
      <c r="G43" s="425"/>
      <c r="H43" s="43"/>
      <c r="I43" s="249"/>
    </row>
    <row r="44" spans="2:9" ht="15.95" customHeight="1" thickBot="1" x14ac:dyDescent="0.25">
      <c r="B44" s="325" t="s">
        <v>72</v>
      </c>
      <c r="C44" s="435"/>
      <c r="D44" s="436"/>
      <c r="E44" s="437"/>
      <c r="F44" s="43"/>
      <c r="G44" s="43"/>
      <c r="H44" s="43"/>
      <c r="I44" s="249"/>
    </row>
    <row r="45" spans="2:9" ht="15.95" customHeight="1" thickBot="1" x14ac:dyDescent="0.25">
      <c r="B45" s="325" t="s">
        <v>56</v>
      </c>
      <c r="C45" s="435"/>
      <c r="D45" s="436"/>
      <c r="E45" s="437"/>
      <c r="F45" s="43"/>
      <c r="G45" s="43"/>
      <c r="H45" s="43"/>
      <c r="I45" s="249"/>
    </row>
    <row r="46" spans="2:9" ht="15.95" customHeight="1" thickBot="1" x14ac:dyDescent="0.25">
      <c r="B46" s="329" t="s">
        <v>57</v>
      </c>
      <c r="C46" s="488"/>
      <c r="D46" s="489"/>
      <c r="E46" s="490"/>
      <c r="F46" s="448"/>
      <c r="G46" s="449"/>
      <c r="H46" s="71"/>
      <c r="I46" s="330"/>
    </row>
    <row r="47" spans="2:9" ht="12.75" thickBot="1" x14ac:dyDescent="0.25">
      <c r="B47" s="485" t="s">
        <v>85</v>
      </c>
      <c r="C47" s="470"/>
      <c r="D47" s="470"/>
      <c r="E47" s="470"/>
      <c r="F47" s="470"/>
      <c r="G47" s="470"/>
      <c r="H47" s="470"/>
      <c r="I47" s="486"/>
    </row>
    <row r="48" spans="2:9" ht="18" customHeight="1" thickBot="1" x14ac:dyDescent="0.25">
      <c r="B48" s="320" t="s">
        <v>50</v>
      </c>
      <c r="C48" s="442"/>
      <c r="D48" s="443"/>
      <c r="E48" s="444"/>
      <c r="F48" s="450" t="s">
        <v>69</v>
      </c>
      <c r="G48" s="451"/>
      <c r="H48" s="451"/>
      <c r="I48" s="452"/>
    </row>
    <row r="49" spans="2:9" ht="18" customHeight="1" thickBot="1" x14ac:dyDescent="0.25">
      <c r="B49" s="325" t="s">
        <v>52</v>
      </c>
      <c r="C49" s="445"/>
      <c r="D49" s="446"/>
      <c r="E49" s="447"/>
      <c r="F49" s="434" t="s">
        <v>69</v>
      </c>
      <c r="G49" s="425"/>
      <c r="H49" s="425"/>
      <c r="I49" s="441"/>
    </row>
    <row r="50" spans="2:9" ht="18" customHeight="1" thickBot="1" x14ac:dyDescent="0.25">
      <c r="B50" s="325" t="s">
        <v>70</v>
      </c>
      <c r="C50" s="445"/>
      <c r="D50" s="446"/>
      <c r="E50" s="447"/>
      <c r="F50" s="434" t="s">
        <v>69</v>
      </c>
      <c r="G50" s="425"/>
      <c r="H50" s="425"/>
      <c r="I50" s="441"/>
    </row>
    <row r="51" spans="2:9" ht="18" customHeight="1" thickBot="1" x14ac:dyDescent="0.25">
      <c r="B51" s="325" t="s">
        <v>51</v>
      </c>
      <c r="C51" s="445"/>
      <c r="D51" s="446"/>
      <c r="E51" s="447"/>
      <c r="F51" s="434" t="s">
        <v>69</v>
      </c>
      <c r="G51" s="425"/>
      <c r="H51" s="425"/>
      <c r="I51" s="441"/>
    </row>
    <row r="52" spans="2:9" ht="18" customHeight="1" thickBot="1" x14ac:dyDescent="0.25">
      <c r="B52" s="325" t="s">
        <v>53</v>
      </c>
      <c r="C52" s="445"/>
      <c r="D52" s="446"/>
      <c r="E52" s="447"/>
      <c r="F52" s="434" t="s">
        <v>69</v>
      </c>
      <c r="G52" s="425"/>
      <c r="H52" s="425"/>
      <c r="I52" s="441"/>
    </row>
    <row r="53" spans="2:9" ht="18" customHeight="1" thickBot="1" x14ac:dyDescent="0.25">
      <c r="B53" s="325" t="s">
        <v>54</v>
      </c>
      <c r="C53" s="445"/>
      <c r="D53" s="446"/>
      <c r="E53" s="447"/>
      <c r="F53" s="434" t="s">
        <v>69</v>
      </c>
      <c r="G53" s="425"/>
      <c r="H53" s="425"/>
      <c r="I53" s="441"/>
    </row>
    <row r="54" spans="2:9" ht="18" customHeight="1" thickBot="1" x14ac:dyDescent="0.25">
      <c r="B54" s="325" t="s">
        <v>71</v>
      </c>
      <c r="C54" s="445"/>
      <c r="D54" s="446"/>
      <c r="E54" s="447"/>
      <c r="F54" s="43"/>
      <c r="G54" s="43"/>
      <c r="H54" s="43"/>
      <c r="I54" s="249"/>
    </row>
    <row r="55" spans="2:9" ht="18" customHeight="1" thickBot="1" x14ac:dyDescent="0.25">
      <c r="B55" s="325" t="s">
        <v>55</v>
      </c>
      <c r="C55" s="445"/>
      <c r="D55" s="446"/>
      <c r="E55" s="447"/>
      <c r="F55" s="434" t="s">
        <v>69</v>
      </c>
      <c r="G55" s="425"/>
      <c r="H55" s="425"/>
      <c r="I55" s="441"/>
    </row>
    <row r="56" spans="2:9" ht="18" customHeight="1" thickBot="1" x14ac:dyDescent="0.25">
      <c r="B56" s="325" t="s">
        <v>72</v>
      </c>
      <c r="C56" s="445"/>
      <c r="D56" s="446"/>
      <c r="E56" s="447"/>
      <c r="F56" s="43"/>
      <c r="G56" s="43"/>
      <c r="H56" s="43"/>
      <c r="I56" s="249"/>
    </row>
    <row r="57" spans="2:9" ht="18" customHeight="1" thickBot="1" x14ac:dyDescent="0.25">
      <c r="B57" s="325" t="s">
        <v>56</v>
      </c>
      <c r="C57" s="445"/>
      <c r="D57" s="446"/>
      <c r="E57" s="447"/>
      <c r="F57" s="43"/>
      <c r="G57" s="43"/>
      <c r="H57" s="43"/>
      <c r="I57" s="249"/>
    </row>
    <row r="58" spans="2:9" ht="18" customHeight="1" thickBot="1" x14ac:dyDescent="0.25">
      <c r="B58" s="325" t="s">
        <v>57</v>
      </c>
      <c r="C58" s="462"/>
      <c r="D58" s="463"/>
      <c r="E58" s="464"/>
      <c r="F58" s="434" t="s">
        <v>69</v>
      </c>
      <c r="G58" s="425"/>
      <c r="H58" s="425"/>
      <c r="I58" s="441"/>
    </row>
    <row r="59" spans="2:9" ht="12.75" thickTop="1" thickBot="1" x14ac:dyDescent="0.25">
      <c r="B59" s="494"/>
      <c r="C59" s="495"/>
      <c r="D59" s="495"/>
      <c r="E59" s="495"/>
      <c r="F59" s="495"/>
      <c r="G59" s="495"/>
      <c r="H59" s="495"/>
      <c r="I59" s="496"/>
    </row>
    <row r="60" spans="2:9" ht="12.75" thickTop="1" thickBot="1" x14ac:dyDescent="0.25">
      <c r="B60" s="491" t="str">
        <f>IF(AND(D5&lt;&gt;"",D6&lt;&gt;"",D7&lt;&gt;"",D8&lt;&gt;"",D9&lt;&gt;"",D10&lt;&gt;"",D12&lt;&gt;"",D13&lt;&gt;"",D14&lt;&gt;"",D16&lt;&gt;"",D17&lt;&gt;"",D18&lt;&gt;"",C21&lt;&gt;"",C22&lt;&gt;"",C24&lt;&gt;"",C25&lt;&gt;"",C26&lt;&gt;"",C27&lt;&gt;"",C28&lt;&gt;"",C29&lt;&gt;"",C31&lt;&gt;"",C34&lt;&gt;"",C48&lt;&gt;"",C49&lt;&gt;"",C50&lt;&gt;"",C51&lt;&gt;"",C52&lt;&gt;"",C53&lt;&gt;"",C55&lt;&gt;"",C58&lt;&gt;""),"OK","Completare o compilare correttamente")</f>
        <v>Completare o compilare correttamente</v>
      </c>
      <c r="C60" s="492"/>
      <c r="D60" s="492"/>
      <c r="E60" s="492"/>
      <c r="F60" s="492"/>
      <c r="G60" s="492"/>
      <c r="H60" s="492"/>
      <c r="I60" s="493"/>
    </row>
    <row r="61" spans="2:9" ht="52.5" customHeight="1" x14ac:dyDescent="0.2">
      <c r="B61" s="487"/>
      <c r="C61" s="487"/>
      <c r="D61" s="487"/>
      <c r="E61" s="487"/>
      <c r="F61" s="487"/>
      <c r="G61" s="487"/>
      <c r="H61" s="487"/>
      <c r="I61" s="487"/>
    </row>
  </sheetData>
  <sheetProtection formatCells="0" formatColumns="0" formatRows="0"/>
  <mergeCells count="84">
    <mergeCell ref="B7:C7"/>
    <mergeCell ref="E7:F7"/>
    <mergeCell ref="B59:I59"/>
    <mergeCell ref="B60:I60"/>
    <mergeCell ref="B61:I61"/>
    <mergeCell ref="C56:E56"/>
    <mergeCell ref="C57:E57"/>
    <mergeCell ref="C58:E58"/>
    <mergeCell ref="F58:I58"/>
    <mergeCell ref="C55:E55"/>
    <mergeCell ref="F55:I55"/>
    <mergeCell ref="C49:E49"/>
    <mergeCell ref="F49:I49"/>
    <mergeCell ref="C50:E50"/>
    <mergeCell ref="F50:I50"/>
    <mergeCell ref="C51:E51"/>
    <mergeCell ref="C54:E54"/>
    <mergeCell ref="C45:E45"/>
    <mergeCell ref="C46:E46"/>
    <mergeCell ref="F46:G46"/>
    <mergeCell ref="B47:I47"/>
    <mergeCell ref="C48:E48"/>
    <mergeCell ref="F48:I48"/>
    <mergeCell ref="F51:I51"/>
    <mergeCell ref="C52:E52"/>
    <mergeCell ref="F52:I52"/>
    <mergeCell ref="C53:E53"/>
    <mergeCell ref="F53:I53"/>
    <mergeCell ref="F36:G36"/>
    <mergeCell ref="C44:E44"/>
    <mergeCell ref="C38:E38"/>
    <mergeCell ref="F38:G38"/>
    <mergeCell ref="C39:E39"/>
    <mergeCell ref="F39:G39"/>
    <mergeCell ref="C40:E40"/>
    <mergeCell ref="F40:G40"/>
    <mergeCell ref="C41:E41"/>
    <mergeCell ref="F41:G41"/>
    <mergeCell ref="C42:E42"/>
    <mergeCell ref="C43:E43"/>
    <mergeCell ref="F43:G43"/>
    <mergeCell ref="C27:E27"/>
    <mergeCell ref="F27:I27"/>
    <mergeCell ref="C28:E28"/>
    <mergeCell ref="F28:I28"/>
    <mergeCell ref="C37:E37"/>
    <mergeCell ref="F37:G37"/>
    <mergeCell ref="C29:E29"/>
    <mergeCell ref="F29:I29"/>
    <mergeCell ref="C30:E30"/>
    <mergeCell ref="C31:E31"/>
    <mergeCell ref="F31:I31"/>
    <mergeCell ref="C32:E32"/>
    <mergeCell ref="C33:E33"/>
    <mergeCell ref="C34:E34"/>
    <mergeCell ref="F34:I34"/>
    <mergeCell ref="C36:E36"/>
    <mergeCell ref="D22:E22"/>
    <mergeCell ref="C24:E24"/>
    <mergeCell ref="F24:I24"/>
    <mergeCell ref="C26:E26"/>
    <mergeCell ref="F26:I26"/>
    <mergeCell ref="B8:B11"/>
    <mergeCell ref="E8:F8"/>
    <mergeCell ref="E9:F9"/>
    <mergeCell ref="E10:F10"/>
    <mergeCell ref="C25:E25"/>
    <mergeCell ref="F25:I25"/>
    <mergeCell ref="B12:B15"/>
    <mergeCell ref="E12:F12"/>
    <mergeCell ref="E13:F13"/>
    <mergeCell ref="E14:F14"/>
    <mergeCell ref="B16:B19"/>
    <mergeCell ref="E16:F16"/>
    <mergeCell ref="E17:F17"/>
    <mergeCell ref="E18:F18"/>
    <mergeCell ref="B20:I20"/>
    <mergeCell ref="D21:E21"/>
    <mergeCell ref="B1:I2"/>
    <mergeCell ref="B4:I4"/>
    <mergeCell ref="B5:C5"/>
    <mergeCell ref="E5:F5"/>
    <mergeCell ref="B6:C6"/>
    <mergeCell ref="E6:F6"/>
  </mergeCells>
  <conditionalFormatting sqref="B60">
    <cfRule type="containsText" dxfId="80" priority="5" operator="containsText" text="OK">
      <formula>NOT(ISERROR(SEARCH("OK",B60)))</formula>
    </cfRule>
    <cfRule type="containsText" dxfId="79" priority="6" operator="containsText" text="Completare la compilazione della presente sezione">
      <formula>NOT(ISERROR(SEARCH("Completare la compilazione della presente sezione",B60)))</formula>
    </cfRule>
  </conditionalFormatting>
  <conditionalFormatting sqref="B60:I60">
    <cfRule type="containsText" dxfId="78" priority="4" operator="containsText" text="Completare">
      <formula>NOT(ISERROR(SEARCH("Completare",B60)))</formula>
    </cfRule>
  </conditionalFormatting>
  <conditionalFormatting sqref="E5:E19 D21:D22">
    <cfRule type="containsText" dxfId="77" priority="17" operator="containsText" text="Inserire le informazioni richieste">
      <formula>NOT(ISERROR(SEARCH("Inserire le informazioni richieste",D5)))</formula>
    </cfRule>
  </conditionalFormatting>
  <conditionalFormatting sqref="F24:F29">
    <cfRule type="containsText" dxfId="76" priority="16" operator="containsText" text="Inserire le informazioni richieste">
      <formula>NOT(ISERROR(SEARCH("Inserire le informazioni richieste",F24)))</formula>
    </cfRule>
  </conditionalFormatting>
  <conditionalFormatting sqref="F31">
    <cfRule type="containsText" dxfId="75" priority="15" operator="containsText" text="Inserire le informazioni richieste">
      <formula>NOT(ISERROR(SEARCH("Inserire le informazioni richieste",F31)))</formula>
    </cfRule>
  </conditionalFormatting>
  <conditionalFormatting sqref="F34">
    <cfRule type="containsText" dxfId="74" priority="14" operator="containsText" text="Inserire le informazioni richieste">
      <formula>NOT(ISERROR(SEARCH("Inserire le informazioni richieste",F34)))</formula>
    </cfRule>
  </conditionalFormatting>
  <conditionalFormatting sqref="F36:F41">
    <cfRule type="containsText" dxfId="73" priority="13" operator="containsText" text="Inserire le informazioni richieste">
      <formula>NOT(ISERROR(SEARCH("Inserire le informazioni richieste",F36)))</formula>
    </cfRule>
  </conditionalFormatting>
  <conditionalFormatting sqref="F43">
    <cfRule type="containsText" dxfId="72" priority="12" operator="containsText" text="Inserire le informazioni richieste">
      <formula>NOT(ISERROR(SEARCH("Inserire le informazioni richieste",F43)))</formula>
    </cfRule>
  </conditionalFormatting>
  <conditionalFormatting sqref="F46">
    <cfRule type="containsText" dxfId="71" priority="11" operator="containsText" text="Inserire le informazioni richieste">
      <formula>NOT(ISERROR(SEARCH("Inserire le informazioni richieste",F46)))</formula>
    </cfRule>
  </conditionalFormatting>
  <conditionalFormatting sqref="F48:F53">
    <cfRule type="containsText" dxfId="70" priority="9" operator="containsText" text="Inserire le informazioni richieste">
      <formula>NOT(ISERROR(SEARCH("Inserire le informazioni richieste",F48)))</formula>
    </cfRule>
  </conditionalFormatting>
  <conditionalFormatting sqref="F55">
    <cfRule type="containsText" dxfId="69" priority="8" operator="containsText" text="Inserire le informazioni richieste">
      <formula>NOT(ISERROR(SEARCH("Inserire le informazioni richieste",F55)))</formula>
    </cfRule>
  </conditionalFormatting>
  <conditionalFormatting sqref="F58">
    <cfRule type="containsText" dxfId="68" priority="7" operator="containsText" text="Inserire le informazioni richieste">
      <formula>NOT(ISERROR(SEARCH("Inserire le informazioni richieste",F58)))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Elenco!$E$28:$E$30</xm:f>
          </x14:formula1>
          <xm:sqref>D7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G23"/>
  <sheetViews>
    <sheetView showGridLines="0" view="pageBreakPreview" zoomScaleNormal="100" zoomScaleSheetLayoutView="100" workbookViewId="0">
      <pane xSplit="2" ySplit="1" topLeftCell="C13" activePane="bottomRight" state="frozenSplit"/>
      <selection activeCell="H28" sqref="H28"/>
      <selection pane="topRight" activeCell="H28" sqref="H28"/>
      <selection pane="bottomLeft" activeCell="H28" sqref="H28"/>
      <selection pane="bottomRight" activeCell="D16" sqref="D16"/>
    </sheetView>
  </sheetViews>
  <sheetFormatPr defaultColWidth="9.33203125" defaultRowHeight="11.25" x14ac:dyDescent="0.2"/>
  <cols>
    <col min="3" max="3" width="49.5" customWidth="1"/>
    <col min="4" max="4" width="106.6640625" customWidth="1"/>
    <col min="5" max="5" width="13" customWidth="1"/>
    <col min="6" max="6" width="12.83203125" customWidth="1"/>
  </cols>
  <sheetData>
    <row r="1" spans="2:7" ht="36" customHeight="1" x14ac:dyDescent="0.25">
      <c r="B1" s="504" t="s">
        <v>276</v>
      </c>
      <c r="C1" s="505"/>
      <c r="D1" s="505"/>
      <c r="E1" s="505"/>
      <c r="F1" s="506"/>
      <c r="G1" s="72"/>
    </row>
    <row r="2" spans="2:7" ht="34.5" customHeight="1" thickBot="1" x14ac:dyDescent="0.25">
      <c r="B2" s="509" t="s">
        <v>97</v>
      </c>
      <c r="C2" s="510"/>
      <c r="D2" s="240" t="s">
        <v>0</v>
      </c>
      <c r="E2" s="241" t="s">
        <v>64</v>
      </c>
      <c r="F2" s="242" t="s">
        <v>6</v>
      </c>
      <c r="G2" s="44"/>
    </row>
    <row r="3" spans="2:7" ht="58.5" customHeight="1" x14ac:dyDescent="0.2">
      <c r="B3" s="334">
        <v>1</v>
      </c>
      <c r="C3" s="335" t="s">
        <v>95</v>
      </c>
      <c r="D3" s="336"/>
      <c r="E3" s="243">
        <v>1300</v>
      </c>
      <c r="F3" s="244" t="str">
        <f>IF(D3="","Inserire le informazioni richieste",IF(AND(D3&lt;&gt;"",E3&lt;=G3),"Ridurre il testo riportato","OK"))</f>
        <v>Inserire le informazioni richieste</v>
      </c>
      <c r="G3" s="62">
        <f>LEN(D3)</f>
        <v>0</v>
      </c>
    </row>
    <row r="4" spans="2:7" ht="68.25" customHeight="1" x14ac:dyDescent="0.2">
      <c r="B4" s="337">
        <f>1+B3</f>
        <v>2</v>
      </c>
      <c r="C4" s="338" t="s">
        <v>96</v>
      </c>
      <c r="D4" s="339"/>
      <c r="E4" s="243">
        <v>6000</v>
      </c>
      <c r="F4" s="244" t="str">
        <f t="shared" ref="F4:F7" si="0">IF(D4="","Inserire le informazioni richieste",IF(AND(D4&lt;&gt;"",E4&lt;=G4),"Ridurre il testo riportato","OK"))</f>
        <v>Inserire le informazioni richieste</v>
      </c>
      <c r="G4" s="62">
        <f t="shared" ref="G4:G7" si="1">LEN(D4)</f>
        <v>0</v>
      </c>
    </row>
    <row r="5" spans="2:7" ht="33.75" x14ac:dyDescent="0.2">
      <c r="B5" s="337">
        <f t="shared" ref="B5" si="2">1+B4</f>
        <v>3</v>
      </c>
      <c r="C5" s="338" t="s">
        <v>250</v>
      </c>
      <c r="D5" s="339"/>
      <c r="E5" s="243">
        <v>8000</v>
      </c>
      <c r="F5" s="244" t="str">
        <f t="shared" si="0"/>
        <v>Inserire le informazioni richieste</v>
      </c>
      <c r="G5" s="62">
        <f t="shared" si="1"/>
        <v>0</v>
      </c>
    </row>
    <row r="6" spans="2:7" ht="78" customHeight="1" x14ac:dyDescent="0.2">
      <c r="B6" s="337">
        <f t="shared" ref="B6:B16" si="3">1+B5</f>
        <v>4</v>
      </c>
      <c r="C6" s="338" t="s">
        <v>251</v>
      </c>
      <c r="D6" s="339"/>
      <c r="E6" s="243">
        <v>6000</v>
      </c>
      <c r="F6" s="244" t="str">
        <f t="shared" si="0"/>
        <v>Inserire le informazioni richieste</v>
      </c>
      <c r="G6" s="62">
        <f t="shared" si="1"/>
        <v>0</v>
      </c>
    </row>
    <row r="7" spans="2:7" ht="81.75" customHeight="1" x14ac:dyDescent="0.2">
      <c r="B7" s="337">
        <f t="shared" si="3"/>
        <v>5</v>
      </c>
      <c r="C7" s="338" t="s">
        <v>263</v>
      </c>
      <c r="D7" s="339"/>
      <c r="E7" s="243">
        <v>8000</v>
      </c>
      <c r="F7" s="244" t="str">
        <f t="shared" si="0"/>
        <v>Inserire le informazioni richieste</v>
      </c>
      <c r="G7" s="62">
        <f t="shared" si="1"/>
        <v>0</v>
      </c>
    </row>
    <row r="8" spans="2:7" ht="54.95" customHeight="1" x14ac:dyDescent="0.2">
      <c r="B8" s="337">
        <f>+B7+1</f>
        <v>6</v>
      </c>
      <c r="C8" s="338" t="s">
        <v>285</v>
      </c>
      <c r="D8" s="339"/>
      <c r="E8" s="243">
        <v>6000</v>
      </c>
      <c r="F8" s="244" t="str">
        <f t="shared" ref="F8:F16" si="4">IF(D8="","Inserire le informazioni richieste",IF(AND(D8&lt;&gt;"",E8&lt;=G8),"Ridurre il testo riportato","OK"))</f>
        <v>Inserire le informazioni richieste</v>
      </c>
      <c r="G8" s="62">
        <f t="shared" ref="G8:G16" si="5">LEN(D8)</f>
        <v>0</v>
      </c>
    </row>
    <row r="9" spans="2:7" ht="54.95" customHeight="1" x14ac:dyDescent="0.2">
      <c r="B9" s="337">
        <f t="shared" si="3"/>
        <v>7</v>
      </c>
      <c r="C9" s="338" t="s">
        <v>252</v>
      </c>
      <c r="D9" s="339"/>
      <c r="E9" s="243">
        <v>6000</v>
      </c>
      <c r="F9" s="244" t="str">
        <f t="shared" si="4"/>
        <v>Inserire le informazioni richieste</v>
      </c>
      <c r="G9" s="62">
        <f t="shared" si="5"/>
        <v>0</v>
      </c>
    </row>
    <row r="10" spans="2:7" ht="54.95" customHeight="1" x14ac:dyDescent="0.2">
      <c r="B10" s="337">
        <f t="shared" si="3"/>
        <v>8</v>
      </c>
      <c r="C10" s="338" t="s">
        <v>253</v>
      </c>
      <c r="D10" s="339"/>
      <c r="E10" s="243">
        <v>6000</v>
      </c>
      <c r="F10" s="244" t="str">
        <f t="shared" si="4"/>
        <v>Inserire le informazioni richieste</v>
      </c>
      <c r="G10" s="62">
        <f t="shared" si="5"/>
        <v>0</v>
      </c>
    </row>
    <row r="11" spans="2:7" ht="54.95" customHeight="1" x14ac:dyDescent="0.2">
      <c r="B11" s="337">
        <f t="shared" si="3"/>
        <v>9</v>
      </c>
      <c r="C11" s="338" t="s">
        <v>259</v>
      </c>
      <c r="D11" s="339"/>
      <c r="E11" s="243">
        <v>4000</v>
      </c>
      <c r="F11" s="244" t="str">
        <f t="shared" ref="F11" si="6">IF(D11="","Inserire le informazioni richieste",IF(AND(D11&lt;&gt;"",E11&lt;=G11),"Ridurre il testo riportato","OK"))</f>
        <v>Inserire le informazioni richieste</v>
      </c>
      <c r="G11" s="62">
        <f t="shared" si="5"/>
        <v>0</v>
      </c>
    </row>
    <row r="12" spans="2:7" ht="69" customHeight="1" x14ac:dyDescent="0.2">
      <c r="B12" s="337">
        <f t="shared" si="3"/>
        <v>10</v>
      </c>
      <c r="C12" s="338" t="s">
        <v>255</v>
      </c>
      <c r="D12" s="339"/>
      <c r="E12" s="243">
        <v>6000</v>
      </c>
      <c r="F12" s="244" t="str">
        <f t="shared" si="4"/>
        <v>Inserire le informazioni richieste</v>
      </c>
      <c r="G12" s="62">
        <f t="shared" si="5"/>
        <v>0</v>
      </c>
    </row>
    <row r="13" spans="2:7" ht="88.5" customHeight="1" x14ac:dyDescent="0.2">
      <c r="B13" s="337">
        <f t="shared" si="3"/>
        <v>11</v>
      </c>
      <c r="C13" s="338" t="s">
        <v>286</v>
      </c>
      <c r="D13" s="339"/>
      <c r="E13" s="243">
        <v>4000</v>
      </c>
      <c r="F13" s="244" t="str">
        <f t="shared" si="4"/>
        <v>Inserire le informazioni richieste</v>
      </c>
      <c r="G13" s="62">
        <f t="shared" si="5"/>
        <v>0</v>
      </c>
    </row>
    <row r="14" spans="2:7" ht="88.5" customHeight="1" x14ac:dyDescent="0.2">
      <c r="B14" s="337">
        <f t="shared" si="3"/>
        <v>12</v>
      </c>
      <c r="C14" s="338" t="s">
        <v>256</v>
      </c>
      <c r="D14" s="339"/>
      <c r="E14" s="243">
        <v>3500</v>
      </c>
      <c r="F14" s="244" t="str">
        <f t="shared" si="4"/>
        <v>Inserire le informazioni richieste</v>
      </c>
      <c r="G14" s="62">
        <f t="shared" si="5"/>
        <v>0</v>
      </c>
    </row>
    <row r="15" spans="2:7" ht="88.5" customHeight="1" x14ac:dyDescent="0.2">
      <c r="B15" s="337">
        <f t="shared" si="3"/>
        <v>13</v>
      </c>
      <c r="C15" s="338" t="s">
        <v>257</v>
      </c>
      <c r="D15" s="339"/>
      <c r="E15" s="243">
        <v>4000</v>
      </c>
      <c r="F15" s="244" t="str">
        <f t="shared" si="4"/>
        <v>Inserire le informazioni richieste</v>
      </c>
      <c r="G15" s="62">
        <f t="shared" si="5"/>
        <v>0</v>
      </c>
    </row>
    <row r="16" spans="2:7" ht="88.5" customHeight="1" x14ac:dyDescent="0.2">
      <c r="B16" s="337">
        <f t="shared" si="3"/>
        <v>14</v>
      </c>
      <c r="C16" s="338" t="s">
        <v>258</v>
      </c>
      <c r="D16" s="339"/>
      <c r="E16" s="243">
        <v>3500</v>
      </c>
      <c r="F16" s="244" t="str">
        <f t="shared" si="4"/>
        <v>Inserire le informazioni richieste</v>
      </c>
      <c r="G16" s="62">
        <f t="shared" si="5"/>
        <v>0</v>
      </c>
    </row>
    <row r="17" spans="2:7" ht="60" customHeight="1" thickBot="1" x14ac:dyDescent="0.25">
      <c r="B17" s="507" t="s">
        <v>170</v>
      </c>
      <c r="C17" s="508"/>
      <c r="D17" s="508"/>
      <c r="E17" s="508"/>
      <c r="F17" s="245" t="str">
        <f>IF(AND(F3="OK",F4="OK",F5="OK",F6="OK",F7="OK",F8="OK",F9="OK",F10="OK",F11="OK",F12="OK",F13="OK",F14="OK",F15="OK",F16="OK"),"OK","CHECK")</f>
        <v>CHECK</v>
      </c>
      <c r="G17" s="24"/>
    </row>
    <row r="18" spans="2:7" x14ac:dyDescent="0.2">
      <c r="E18" s="24"/>
      <c r="F18" s="59"/>
      <c r="G18" s="24"/>
    </row>
    <row r="22" spans="2:7" x14ac:dyDescent="0.2">
      <c r="E22">
        <f>SUM(E3:E16)</f>
        <v>72300</v>
      </c>
    </row>
    <row r="23" spans="2:7" x14ac:dyDescent="0.2">
      <c r="E23">
        <f>+E22/4000</f>
        <v>18.074999999999999</v>
      </c>
    </row>
  </sheetData>
  <sheetProtection algorithmName="SHA-512" hashValue="IHkPhb+l1rNJ2X91FQRcmEZQyz9XCJZ6/4LR1X2m+NnoMG4yWxkCr9lKQdwF9g2FD5jHI56Prl6hoQnGsTBvDA==" saltValue="IyTHWOJYE6W1DDF8eoMlyg==" spinCount="100000" sheet="1" formatCells="0" formatColumns="0" formatRows="0"/>
  <mergeCells count="3">
    <mergeCell ref="B1:F1"/>
    <mergeCell ref="B17:E17"/>
    <mergeCell ref="B2:C2"/>
  </mergeCells>
  <conditionalFormatting sqref="F3:F18">
    <cfRule type="containsText" dxfId="67" priority="1" operator="containsText" text="Ridurre il testo riportato">
      <formula>NOT(ISERROR(SEARCH("Ridurre il testo riportato",F3)))</formula>
    </cfRule>
    <cfRule type="containsText" dxfId="66" priority="2" operator="containsText" text="OK">
      <formula>NOT(ISERROR(SEARCH("OK",F3)))</formula>
    </cfRule>
    <cfRule type="containsText" dxfId="65" priority="3" operator="containsText" text="Inserire le informazioni richieste">
      <formula>NOT(ISERROR(SEARCH("Inserire le informazioni richieste",F3)))</formula>
    </cfRule>
  </conditionalFormatting>
  <conditionalFormatting sqref="F17:F18">
    <cfRule type="containsText" dxfId="64" priority="10" operator="containsText" text="OK">
      <formula>NOT(ISERROR(SEARCH("OK",F17)))</formula>
    </cfRule>
    <cfRule type="containsText" dxfId="63" priority="11" operator="containsText" text="CHECK">
      <formula>NOT(ISERROR(SEARCH("CHECK",F17)))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90" orientation="landscape" horizontalDpi="1200" verticalDpi="1200" r:id="rId1"/>
  <headerFooter>
    <oddFooter>Pagina &amp;P di &amp;N</oddFooter>
  </headerFooter>
  <rowBreaks count="2" manualBreakCount="2">
    <brk id="6" max="16383" man="1"/>
    <brk id="11" max="16383" man="1"/>
  </rowBreaks>
  <ignoredErrors>
    <ignoredError sqref="B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13"/>
  <sheetViews>
    <sheetView view="pageBreakPreview" zoomScaleNormal="100" zoomScaleSheetLayoutView="100" workbookViewId="0">
      <pane xSplit="1" ySplit="4" topLeftCell="B13" activePane="bottomRight" state="frozenSplit"/>
      <selection activeCell="E13" sqref="E13"/>
      <selection pane="topRight" activeCell="E13" sqref="E13"/>
      <selection pane="bottomLeft" activeCell="E13" sqref="E13"/>
      <selection pane="bottomRight" activeCell="A2" sqref="A2:A3"/>
    </sheetView>
  </sheetViews>
  <sheetFormatPr defaultRowHeight="11.25" x14ac:dyDescent="0.2"/>
  <cols>
    <col min="1" max="1" width="50.33203125" customWidth="1"/>
    <col min="2" max="2" width="63.83203125" customWidth="1"/>
    <col min="3" max="16" width="70.83203125" customWidth="1"/>
  </cols>
  <sheetData>
    <row r="2" spans="1:16" ht="15" customHeight="1" x14ac:dyDescent="0.2">
      <c r="A2" s="424" t="s">
        <v>277</v>
      </c>
      <c r="B2" s="424" t="s">
        <v>149</v>
      </c>
      <c r="C2" s="424" t="s">
        <v>149</v>
      </c>
      <c r="D2" s="424" t="s">
        <v>149</v>
      </c>
      <c r="E2" s="424" t="s">
        <v>149</v>
      </c>
      <c r="F2" s="424" t="s">
        <v>149</v>
      </c>
      <c r="G2" s="424" t="s">
        <v>149</v>
      </c>
      <c r="H2" s="424" t="s">
        <v>149</v>
      </c>
      <c r="I2" s="424" t="s">
        <v>149</v>
      </c>
      <c r="J2" s="424" t="s">
        <v>149</v>
      </c>
      <c r="K2" s="424" t="s">
        <v>149</v>
      </c>
      <c r="L2" s="424" t="s">
        <v>149</v>
      </c>
      <c r="M2" s="424" t="s">
        <v>149</v>
      </c>
      <c r="N2" s="424" t="s">
        <v>149</v>
      </c>
      <c r="O2" s="424" t="s">
        <v>149</v>
      </c>
      <c r="P2" s="424" t="s">
        <v>149</v>
      </c>
    </row>
    <row r="3" spans="1:16" ht="15" customHeight="1" thickBot="1" x14ac:dyDescent="0.25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</row>
    <row r="4" spans="1:16" ht="70.5" customHeight="1" thickBot="1" x14ac:dyDescent="0.25">
      <c r="A4" s="229" t="s">
        <v>242</v>
      </c>
      <c r="B4" s="230" t="s">
        <v>131</v>
      </c>
      <c r="C4" s="230" t="s">
        <v>133</v>
      </c>
      <c r="D4" s="230" t="s">
        <v>134</v>
      </c>
      <c r="E4" s="230" t="s">
        <v>135</v>
      </c>
      <c r="F4" s="230" t="s">
        <v>136</v>
      </c>
      <c r="G4" s="230" t="s">
        <v>137</v>
      </c>
      <c r="H4" s="230" t="s">
        <v>138</v>
      </c>
      <c r="I4" s="230" t="s">
        <v>139</v>
      </c>
      <c r="J4" s="230" t="s">
        <v>140</v>
      </c>
      <c r="K4" s="230" t="s">
        <v>141</v>
      </c>
      <c r="L4" s="230" t="s">
        <v>142</v>
      </c>
      <c r="M4" s="230" t="s">
        <v>143</v>
      </c>
      <c r="N4" s="230" t="s">
        <v>144</v>
      </c>
      <c r="O4" s="230" t="s">
        <v>145</v>
      </c>
      <c r="P4" s="230" t="s">
        <v>146</v>
      </c>
    </row>
    <row r="5" spans="1:16" ht="91.35" customHeight="1" x14ac:dyDescent="0.2">
      <c r="A5" s="139" t="s">
        <v>150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6" ht="50.1" customHeight="1" x14ac:dyDescent="0.2">
      <c r="A6" s="142" t="s">
        <v>151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1:16" ht="50.1" customHeight="1" x14ac:dyDescent="0.2">
      <c r="A7" s="142" t="s">
        <v>152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1:16" ht="50.1" customHeight="1" x14ac:dyDescent="0.2">
      <c r="A8" s="142" t="s">
        <v>153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</row>
    <row r="9" spans="1:16" ht="50.1" customHeight="1" x14ac:dyDescent="0.2">
      <c r="A9" s="142" t="s">
        <v>154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</row>
    <row r="10" spans="1:16" ht="50.1" customHeight="1" x14ac:dyDescent="0.2">
      <c r="A10" s="142" t="s">
        <v>155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16" ht="50.1" customHeight="1" x14ac:dyDescent="0.2">
      <c r="A11" s="142" t="s">
        <v>156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</row>
    <row r="12" spans="1:16" ht="50.1" customHeight="1" x14ac:dyDescent="0.2">
      <c r="A12" s="145" t="s">
        <v>157</v>
      </c>
      <c r="B12" s="146" t="s">
        <v>158</v>
      </c>
      <c r="C12" s="146" t="s">
        <v>158</v>
      </c>
      <c r="D12" s="146" t="s">
        <v>158</v>
      </c>
      <c r="E12" s="146" t="s">
        <v>158</v>
      </c>
      <c r="F12" s="146" t="s">
        <v>158</v>
      </c>
      <c r="G12" s="146" t="s">
        <v>158</v>
      </c>
      <c r="H12" s="146" t="s">
        <v>158</v>
      </c>
      <c r="I12" s="146" t="s">
        <v>158</v>
      </c>
      <c r="J12" s="146" t="s">
        <v>158</v>
      </c>
      <c r="K12" s="146" t="s">
        <v>158</v>
      </c>
      <c r="L12" s="146" t="s">
        <v>158</v>
      </c>
      <c r="M12" s="146" t="s">
        <v>158</v>
      </c>
      <c r="N12" s="146" t="s">
        <v>158</v>
      </c>
      <c r="O12" s="146" t="s">
        <v>158</v>
      </c>
      <c r="P12" s="146" t="s">
        <v>158</v>
      </c>
    </row>
    <row r="13" spans="1:16" ht="50.1" customHeight="1" thickBot="1" x14ac:dyDescent="0.25">
      <c r="A13" s="147" t="s">
        <v>159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</sheetData>
  <sheetProtection algorithmName="SHA-512" hashValue="WUf1e8o8fuq2An3Ii+uO/LtKuJBDqxvv+l+tTqG+mruUVIPuhdKWIALXtXD4AM7LX+A48tut97WjTGbwRKguag==" saltValue="K2dOu+xacEOAn5IufuJD/w==" spinCount="100000" sheet="1" formatCells="0" formatColumns="0" formatRows="0"/>
  <mergeCells count="16">
    <mergeCell ref="K2:K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M2:M3"/>
    <mergeCell ref="N2:N3"/>
    <mergeCell ref="O2:O3"/>
    <mergeCell ref="P2:P3"/>
    <mergeCell ref="L2:L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"/>
  <sheetViews>
    <sheetView workbookViewId="0">
      <selection activeCell="F11" sqref="F11:F13"/>
    </sheetView>
  </sheetViews>
  <sheetFormatPr defaultRowHeight="11.25" x14ac:dyDescent="0.2"/>
  <cols>
    <col min="3" max="3" width="24.6640625" customWidth="1"/>
    <col min="4" max="4" width="81" customWidth="1"/>
    <col min="5" max="5" width="12.33203125" customWidth="1"/>
    <col min="6" max="6" width="17.1640625" customWidth="1"/>
  </cols>
  <sheetData>
    <row r="3" spans="3:6" ht="12" thickBot="1" x14ac:dyDescent="0.25">
      <c r="C3" s="512" t="s">
        <v>200</v>
      </c>
      <c r="D3" s="512"/>
      <c r="E3" s="512"/>
      <c r="F3" s="191"/>
    </row>
    <row r="4" spans="3:6" ht="34.5" thickBot="1" x14ac:dyDescent="0.25">
      <c r="C4" s="192" t="s">
        <v>35</v>
      </c>
      <c r="D4" s="193" t="s">
        <v>209</v>
      </c>
      <c r="E4" s="195" t="s">
        <v>210</v>
      </c>
      <c r="F4" s="194" t="s">
        <v>211</v>
      </c>
    </row>
    <row r="5" spans="3:6" x14ac:dyDescent="0.2">
      <c r="C5" s="183" t="s">
        <v>195</v>
      </c>
      <c r="D5" s="184" t="s">
        <v>192</v>
      </c>
      <c r="E5" s="183">
        <v>83</v>
      </c>
      <c r="F5" s="196" t="s">
        <v>288</v>
      </c>
    </row>
    <row r="6" spans="3:6" x14ac:dyDescent="0.2">
      <c r="C6" s="177" t="s">
        <v>195</v>
      </c>
      <c r="D6" s="178" t="s">
        <v>193</v>
      </c>
      <c r="E6" s="177">
        <v>47</v>
      </c>
      <c r="F6" s="197" t="s">
        <v>289</v>
      </c>
    </row>
    <row r="7" spans="3:6" x14ac:dyDescent="0.2">
      <c r="C7" s="177" t="s">
        <v>195</v>
      </c>
      <c r="D7" s="178" t="s">
        <v>194</v>
      </c>
      <c r="E7" s="177">
        <v>30</v>
      </c>
      <c r="F7" s="197" t="s">
        <v>290</v>
      </c>
    </row>
    <row r="8" spans="3:6" x14ac:dyDescent="0.2">
      <c r="C8" s="179" t="s">
        <v>196</v>
      </c>
      <c r="D8" s="180" t="s">
        <v>197</v>
      </c>
      <c r="E8" s="180">
        <v>81</v>
      </c>
      <c r="F8" s="198" t="s">
        <v>291</v>
      </c>
    </row>
    <row r="9" spans="3:6" x14ac:dyDescent="0.2">
      <c r="C9" s="179" t="s">
        <v>196</v>
      </c>
      <c r="D9" s="180" t="s">
        <v>198</v>
      </c>
      <c r="E9" s="180">
        <v>53</v>
      </c>
      <c r="F9" s="198" t="s">
        <v>292</v>
      </c>
    </row>
    <row r="10" spans="3:6" x14ac:dyDescent="0.2">
      <c r="C10" s="179" t="s">
        <v>196</v>
      </c>
      <c r="D10" s="180" t="s">
        <v>199</v>
      </c>
      <c r="E10" s="179">
        <v>34</v>
      </c>
      <c r="F10" s="199" t="s">
        <v>293</v>
      </c>
    </row>
    <row r="11" spans="3:6" x14ac:dyDescent="0.2">
      <c r="C11" s="181" t="s">
        <v>201</v>
      </c>
      <c r="D11" s="182" t="s">
        <v>202</v>
      </c>
      <c r="E11" s="181">
        <v>61</v>
      </c>
      <c r="F11" s="200" t="s">
        <v>310</v>
      </c>
    </row>
    <row r="12" spans="3:6" x14ac:dyDescent="0.2">
      <c r="C12" s="181" t="s">
        <v>201</v>
      </c>
      <c r="D12" s="182" t="s">
        <v>203</v>
      </c>
      <c r="E12" s="181">
        <v>36</v>
      </c>
      <c r="F12" s="200" t="s">
        <v>311</v>
      </c>
    </row>
    <row r="13" spans="3:6" ht="22.5" x14ac:dyDescent="0.2">
      <c r="C13" s="181" t="s">
        <v>201</v>
      </c>
      <c r="D13" s="182" t="s">
        <v>204</v>
      </c>
      <c r="E13" s="181">
        <v>32</v>
      </c>
      <c r="F13" s="200" t="s">
        <v>312</v>
      </c>
    </row>
  </sheetData>
  <mergeCells count="1">
    <mergeCell ref="C3:E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19</vt:i4>
      </vt:variant>
    </vt:vector>
  </HeadingPairs>
  <TitlesOfParts>
    <vt:vector size="34" baseType="lpstr">
      <vt:lpstr>Copertina</vt:lpstr>
      <vt:lpstr>ATS</vt:lpstr>
      <vt:lpstr>A_I_1</vt:lpstr>
      <vt:lpstr>A_I_2</vt:lpstr>
      <vt:lpstr>A_I_3</vt:lpstr>
      <vt:lpstr>A_OdR</vt:lpstr>
      <vt:lpstr>Intervento</vt:lpstr>
      <vt:lpstr>WP</vt:lpstr>
      <vt:lpstr>UCS</vt:lpstr>
      <vt:lpstr>1</vt:lpstr>
      <vt:lpstr>2</vt:lpstr>
      <vt:lpstr>3</vt:lpstr>
      <vt:lpstr>4</vt:lpstr>
      <vt:lpstr>5</vt:lpstr>
      <vt:lpstr>Elenco</vt:lpstr>
      <vt:lpstr>'1'!_ftn1</vt:lpstr>
      <vt:lpstr>'1'!_ftn2</vt:lpstr>
      <vt:lpstr>'1'!_ftnref1</vt:lpstr>
      <vt:lpstr>'1'!Area_stampa</vt:lpstr>
      <vt:lpstr>'2'!Area_stampa</vt:lpstr>
      <vt:lpstr>'3'!Area_stampa</vt:lpstr>
      <vt:lpstr>'4'!Area_stampa</vt:lpstr>
      <vt:lpstr>'5'!Area_stampa</vt:lpstr>
      <vt:lpstr>A_I_1!Area_stampa</vt:lpstr>
      <vt:lpstr>A_I_2!Area_stampa</vt:lpstr>
      <vt:lpstr>A_I_3!Area_stampa</vt:lpstr>
      <vt:lpstr>A_OdR!Area_stampa</vt:lpstr>
      <vt:lpstr>ATS!Area_stampa</vt:lpstr>
      <vt:lpstr>Copertina!Area_stampa</vt:lpstr>
      <vt:lpstr>Intervento!Area_stampa</vt:lpstr>
      <vt:lpstr>WP!Area_stampa</vt:lpstr>
      <vt:lpstr>'2'!Titoli_stampa</vt:lpstr>
      <vt:lpstr>Intervento!Titoli_stampa</vt:lpstr>
      <vt:lpstr>WP!Titoli_stampa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Salvuccio</dc:creator>
  <cp:lastModifiedBy>pietro.alfarano</cp:lastModifiedBy>
  <cp:lastPrinted>2023-12-20T16:08:46Z</cp:lastPrinted>
  <dcterms:created xsi:type="dcterms:W3CDTF">2018-06-11T10:16:31Z</dcterms:created>
  <dcterms:modified xsi:type="dcterms:W3CDTF">2024-03-22T10:23:31Z</dcterms:modified>
</cp:coreProperties>
</file>