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hare.regcal.it\regcal\PRES\PRES_AFU\4_E_2_Avviso_voucher\NUOVO AVVISO MASTER + ALLEGATI\def\"/>
    </mc:Choice>
  </mc:AlternateContent>
  <workbookProtection workbookAlgorithmName="SHA-512" workbookHashValue="+El9SvxoAgYUDe8rqODTt3Co00/8fcJ9KT+eHEdl5c40yOP9wJStUHQnfuitG+YdqjnE3BhkKe6YIicBr42HPQ==" workbookSaltValue="MZozV4C4PpLU0Ro+9gcpEg==" workbookSpinCount="100000" lockStructure="1"/>
  <bookViews>
    <workbookView xWindow="0" yWindow="0" windowWidth="28800" windowHeight="12000"/>
  </bookViews>
  <sheets>
    <sheet name="Allegato E" sheetId="1" r:id="rId1"/>
    <sheet name="Base Criteri" sheetId="3" state="hidden" r:id="rId2"/>
    <sheet name="Db" sheetId="4" state="hidden" r:id="rId3"/>
  </sheets>
  <definedNames>
    <definedName name="_xlnm.Print_Area" localSheetId="0">'Allegato E'!$B$2:$D$29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4" l="1"/>
  <c r="I2" i="4"/>
  <c r="H2" i="4"/>
  <c r="G2" i="4"/>
  <c r="F2" i="4"/>
  <c r="E2" i="4"/>
  <c r="B25" i="3"/>
  <c r="K2" i="4" l="1"/>
  <c r="B13" i="3"/>
  <c r="O2" i="4"/>
  <c r="Z2" i="4" l="1"/>
  <c r="X2" i="4"/>
  <c r="V2" i="4"/>
  <c r="T2" i="4"/>
  <c r="R2" i="4"/>
  <c r="P2" i="4"/>
  <c r="M2" i="4"/>
  <c r="D2" i="4"/>
  <c r="C2" i="4"/>
  <c r="B2" i="4"/>
  <c r="A2" i="4"/>
  <c r="B11" i="3"/>
  <c r="C11" i="3" s="1"/>
  <c r="L2" i="4" s="1"/>
  <c r="B12" i="3"/>
  <c r="C12" i="3" s="1"/>
  <c r="N2" i="4" s="1"/>
  <c r="B14" i="3"/>
  <c r="C14" i="3" s="1"/>
  <c r="Q2" i="4" s="1"/>
  <c r="B15" i="3"/>
  <c r="C15" i="3" s="1"/>
  <c r="S2" i="4" s="1"/>
  <c r="B16" i="3"/>
  <c r="C16" i="3" s="1"/>
  <c r="U2" i="4" s="1"/>
  <c r="B17" i="3"/>
  <c r="C17" i="3" s="1"/>
  <c r="W2" i="4" s="1"/>
  <c r="B18" i="3"/>
  <c r="C18" i="3" s="1"/>
  <c r="Y2" i="4" s="1"/>
  <c r="B19" i="3"/>
  <c r="C19" i="3" s="1"/>
  <c r="AA2" i="4" s="1"/>
  <c r="B6" i="3"/>
  <c r="B7" i="3"/>
  <c r="B8" i="3"/>
  <c r="B5" i="3"/>
  <c r="B20" i="3" l="1"/>
  <c r="D29" i="1" s="1"/>
  <c r="AB2" i="4" l="1"/>
</calcChain>
</file>

<file path=xl/sharedStrings.xml><?xml version="1.0" encoding="utf-8"?>
<sst xmlns="http://schemas.openxmlformats.org/spreadsheetml/2006/main" count="144" uniqueCount="98">
  <si>
    <t>Cognome</t>
  </si>
  <si>
    <t>Nome</t>
  </si>
  <si>
    <t>Codice Fiscale</t>
  </si>
  <si>
    <t>Voto di laurea</t>
  </si>
  <si>
    <t xml:space="preserve">Velocità di conseguimento del titolo di studio </t>
  </si>
  <si>
    <t>Età</t>
  </si>
  <si>
    <t>Titolo di studio</t>
  </si>
  <si>
    <t>DSU ISEE</t>
  </si>
  <si>
    <t>Condizione lavorativa</t>
  </si>
  <si>
    <t>Livello di placement del master</t>
  </si>
  <si>
    <t>Partenariato con imprese/datori di lavoro</t>
  </si>
  <si>
    <t>Condizione di disabilità</t>
  </si>
  <si>
    <t>voto di laurea</t>
  </si>
  <si>
    <t>110 e lode</t>
  </si>
  <si>
    <t>da 104 a 110</t>
  </si>
  <si>
    <t>da 95 a 103</t>
  </si>
  <si>
    <t>da 85 a 94</t>
  </si>
  <si>
    <t>da 75 a 84</t>
  </si>
  <si>
    <t>uguale o minore di 74</t>
  </si>
  <si>
    <t>velocità titolo di studio</t>
  </si>
  <si>
    <t>durata legale +1 anno</t>
  </si>
  <si>
    <t>oltre 1 anno dopo la durata legale</t>
  </si>
  <si>
    <t>fino a 21 anni e 364 giorni</t>
  </si>
  <si>
    <t>da 22 anni a 25 anni e 364 giorni</t>
  </si>
  <si>
    <t>da 27.726,80 € a 35.000,00 €</t>
  </si>
  <si>
    <t>da 35.0001,00 € a 50.000,00 €</t>
  </si>
  <si>
    <t>oltre 50.001,00 €</t>
  </si>
  <si>
    <t>ISEE DSU</t>
  </si>
  <si>
    <t>condizione lavorativa</t>
  </si>
  <si>
    <t>dal 25% al 35%</t>
  </si>
  <si>
    <t>dal 36% al 45%</t>
  </si>
  <si>
    <t>punteggio</t>
  </si>
  <si>
    <t>&gt;75%</t>
  </si>
  <si>
    <t>dal 61% al 75%</t>
  </si>
  <si>
    <t>dal 46% al 60%</t>
  </si>
  <si>
    <t>livello placement del master</t>
  </si>
  <si>
    <t>Sì</t>
  </si>
  <si>
    <t>No</t>
  </si>
  <si>
    <t>laurea triennale</t>
  </si>
  <si>
    <t>titolo di studio</t>
  </si>
  <si>
    <t>fino a 25 anni e 364 giorni</t>
  </si>
  <si>
    <t>da 26 anni a 33 anni e 364 giorni</t>
  </si>
  <si>
    <t>laurea di livello superiore</t>
  </si>
  <si>
    <t>punteggio totale</t>
  </si>
  <si>
    <t>totale</t>
  </si>
  <si>
    <t>Scheda punteggi</t>
  </si>
  <si>
    <t>Dati anagrafici</t>
  </si>
  <si>
    <t>Totale punteggio</t>
  </si>
  <si>
    <t>Dati rilevanti ai fini della valutazione</t>
  </si>
  <si>
    <t>Rif. Criterio di valutazione (art.10)</t>
  </si>
  <si>
    <t>A</t>
  </si>
  <si>
    <t>B</t>
  </si>
  <si>
    <t>C</t>
  </si>
  <si>
    <t>D</t>
  </si>
  <si>
    <t>E</t>
  </si>
  <si>
    <t>F</t>
  </si>
  <si>
    <t>G</t>
  </si>
  <si>
    <t>H</t>
  </si>
  <si>
    <t>età in caso di laurea triennale</t>
  </si>
  <si>
    <t>età in caso di laurea di livello superiore</t>
  </si>
  <si>
    <t>da 10.490,00 € a 27.726,79 €</t>
  </si>
  <si>
    <t>Occupato</t>
  </si>
  <si>
    <t>Punteggio voto di laurea</t>
  </si>
  <si>
    <t>punteggio Velocità di conseguimento del titolo di studio</t>
  </si>
  <si>
    <t>punteggio età</t>
  </si>
  <si>
    <t>punteggio DSU ISEE</t>
  </si>
  <si>
    <t>punteggio condizione lavorativa</t>
  </si>
  <si>
    <t>punteggio livello placement</t>
  </si>
  <si>
    <t>punteggio partenariato</t>
  </si>
  <si>
    <t>punteggio condizione disabilità</t>
  </si>
  <si>
    <t>&lt; al 25% - Non presente - non attestato</t>
  </si>
  <si>
    <t>inferiore a 10.490,00 €</t>
  </si>
  <si>
    <t>Allegato E: Elementi per la valutazione</t>
  </si>
  <si>
    <t>Inoccupato/disoccupato da oltre 12 mesi</t>
  </si>
  <si>
    <t>Inoccupato/disoccupato da 6 mesi a 12 mesi</t>
  </si>
  <si>
    <t>Inoccupato/disoccupato da meno di 6 mesi</t>
  </si>
  <si>
    <t>entro la durata legale del corso</t>
  </si>
  <si>
    <t>PEC</t>
  </si>
  <si>
    <t>Importo voucher richiesto</t>
  </si>
  <si>
    <t>Richiesta borsa di studio</t>
  </si>
  <si>
    <t>Residenza rispetto alla sede del Master</t>
  </si>
  <si>
    <t>In sede</t>
  </si>
  <si>
    <t>Pendolare</t>
  </si>
  <si>
    <t>Fuori sede</t>
  </si>
  <si>
    <t xml:space="preserve">Titolo del Master </t>
  </si>
  <si>
    <t>Ente erogatore</t>
  </si>
  <si>
    <t>Sede di svolgimento del Master</t>
  </si>
  <si>
    <t>Regione Calabria</t>
  </si>
  <si>
    <t>Extraregionale</t>
  </si>
  <si>
    <t>Livello di occupabilità/placement del master**</t>
  </si>
  <si>
    <t>Partenariato con imprese/datori di lavoro**</t>
  </si>
  <si>
    <t>Residenza rispetto alla sede del Master*</t>
  </si>
  <si>
    <r>
      <t>* Per studente fuori sede si intende colui che risiede in un comune diverso da quello della sede universitaria e distante non meno di 50 chilometri dalla stessa</t>
    </r>
    <r>
      <rPr>
        <b/>
        <sz val="10"/>
        <color theme="1"/>
        <rFont val="Calibri"/>
        <family val="2"/>
        <scheme val="minor"/>
      </rPr>
      <t xml:space="preserve"> (L.R. n. 34/2001 art. 17 c. 4); </t>
    </r>
    <r>
      <rPr>
        <b/>
        <i/>
        <sz val="10"/>
        <color theme="1"/>
        <rFont val="Calibri"/>
        <family val="2"/>
        <scheme val="minor"/>
      </rPr>
      <t>per pendolari si intendono gli studenti aventi residenza anagrafica distante meno di 50 km dalla sede del percorso formativo e in un comune diverso da quello sede dell’attività formativa; per studenti in sede s’intendono gli studenti aventi residenza anagrafica nel comune sede dell’attività formativa</t>
    </r>
  </si>
  <si>
    <t>**Punteggio attribuito solo in presenza di relativo allegato debitamente compilato.</t>
  </si>
  <si>
    <t>Residenza candidato rispetto alla sede del Master*</t>
  </si>
  <si>
    <t>Dati domanda e contributo</t>
  </si>
  <si>
    <t>maggiore o uguale di 26 anni</t>
  </si>
  <si>
    <t>maggiore o uguale di 34 anni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</si>
</sst>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0" borderId="8" xfId="0" applyBorder="1"/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3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5" borderId="13" xfId="0" applyFont="1" applyFill="1" applyBorder="1"/>
    <xf numFmtId="0" fontId="0" fillId="6" borderId="13" xfId="0" applyFill="1" applyBorder="1"/>
    <xf numFmtId="0" fontId="0" fillId="0" borderId="13" xfId="0" applyBorder="1"/>
    <xf numFmtId="0" fontId="6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5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0" fillId="3" borderId="2" xfId="0" applyFill="1" applyBorder="1" applyAlignment="1">
      <alignment horizontal="right" vertical="center"/>
    </xf>
    <xf numFmtId="0" fontId="0" fillId="3" borderId="3" xfId="0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9" xfId="0" applyFill="1" applyBorder="1" applyAlignment="1">
      <alignment horizontal="right" vertical="center"/>
    </xf>
    <xf numFmtId="0" fontId="3" fillId="0" borderId="0" xfId="0" applyFont="1" applyAlignment="1">
      <alignment horizontal="left" wrapText="1"/>
    </xf>
    <xf numFmtId="0" fontId="5" fillId="4" borderId="0" xfId="0" applyFont="1" applyFill="1" applyAlignment="1">
      <alignment horizontal="lef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81279</xdr:colOff>
      <xdr:row>1</xdr:row>
      <xdr:rowOff>50801</xdr:rowOff>
    </xdr:from>
    <xdr:to>
      <xdr:col>3</xdr:col>
      <xdr:colOff>2590799</xdr:colOff>
      <xdr:row>1</xdr:row>
      <xdr:rowOff>682626</xdr:rowOff>
    </xdr:to>
    <xdr:pic>
      <xdr:nvPicPr>
        <xdr:cNvPr id="2" name="Immagine 2">
          <a:extLst>
            <a:ext uri="{FF2B5EF4-FFF2-40B4-BE49-F238E27FC236}">
              <a16:creationId xmlns:a16="http://schemas.microsoft.com/office/drawing/2014/main" id="{48E1C354-EF06-2DB0-9936-8E7CE337B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359" y="233681"/>
          <a:ext cx="6670040" cy="631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396240</xdr:colOff>
      <xdr:row>0</xdr:row>
      <xdr:rowOff>45720</xdr:rowOff>
    </xdr:from>
    <xdr:to>
      <xdr:col>2</xdr:col>
      <xdr:colOff>863600</xdr:colOff>
      <xdr:row>0</xdr:row>
      <xdr:rowOff>677545</xdr:rowOff>
    </xdr:to>
    <xdr:pic>
      <xdr:nvPicPr>
        <xdr:cNvPr id="2" name="Immagine 2">
          <a:extLst>
            <a:ext uri="{FF2B5EF4-FFF2-40B4-BE49-F238E27FC236}">
              <a16:creationId xmlns:a16="http://schemas.microsoft.com/office/drawing/2014/main" id="{907B79F7-BFF2-4EFF-99BE-9FA285315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" y="45720"/>
          <a:ext cx="6670040" cy="6318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6" name="Table57" displayName="Table57" ref="F45:G49" totalsRowShown="0">
  <autoFilter ref="F45:G49"/>
  <tableColumns count="2">
    <tableColumn id="1" name="condizione lavorativa"/>
    <tableColumn id="2" name="punteggio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1" name="Table3912" displayName="Table3912" ref="F33:G36" totalsRowShown="0">
  <autoFilter ref="F33:G36"/>
  <tableColumns count="2">
    <tableColumn id="1" name="età in caso di laurea di livello superiore"/>
    <tableColumn id="2" name="punteggi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Table48" displayName="Table48" ref="F38:G43" totalsRowShown="0">
  <autoFilter ref="F38:G43"/>
  <tableColumns count="2">
    <tableColumn id="1" name="ISEE DSU"/>
    <tableColumn id="2" name="punteggi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8" name="Table39" displayName="Table39" ref="F28:G31" totalsRowShown="0">
  <autoFilter ref="F28:G31"/>
  <tableColumns count="2">
    <tableColumn id="1" name="età in caso di laurea triennale"/>
    <tableColumn id="2" name="punteggio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9" name="Table210" displayName="Table210" ref="F23:G26" totalsRowShown="0">
  <autoFilter ref="F23:G26"/>
  <tableColumns count="2">
    <tableColumn id="1" name="velocità titolo di studio"/>
    <tableColumn id="2" name="punteggio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0" name="Table111" displayName="Table111" ref="F15:G21" totalsRowShown="0">
  <autoFilter ref="F15:G21"/>
  <tableColumns count="2">
    <tableColumn id="1" name="voto di laurea"/>
    <tableColumn id="2" name="punteggio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" name="Table1" displayName="Table1" ref="F51:G57" totalsRowShown="0">
  <autoFilter ref="F51:G57"/>
  <tableColumns count="2">
    <tableColumn id="1" name="livello placement del master"/>
    <tableColumn id="2" name="punteggio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2" name="Table2" displayName="Table2" ref="F59:G61" totalsRowShown="0">
  <autoFilter ref="F59:G61"/>
  <tableColumns count="2">
    <tableColumn id="1" name="Partenariato con imprese/datori di lavoro"/>
    <tableColumn id="2" name="punteggio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3" name="Table24" displayName="Table24" ref="F63:G65" totalsRowShown="0">
  <autoFilter ref="F63:G65"/>
  <tableColumns count="2">
    <tableColumn id="1" name="Condizione di disabilità"/>
    <tableColumn id="2" name="punteggio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4" name="Table4" displayName="Table4" ref="F11:F13" totalsRowShown="0">
  <autoFilter ref="F11:F13"/>
  <tableColumns count="1">
    <tableColumn id="1" name="titolo di studi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3"/>
  <sheetViews>
    <sheetView showGridLines="0" tabSelected="1" view="pageLayout" topLeftCell="A19" zoomScaleNormal="90" zoomScaleSheetLayoutView="80" workbookViewId="0">
      <selection activeCell="D25" sqref="D25"/>
    </sheetView>
  </sheetViews>
  <sheetFormatPr defaultRowHeight="15" x14ac:dyDescent="0.25"/>
  <cols>
    <col min="2" max="2" width="18.140625" customWidth="1"/>
    <col min="3" max="3" width="40" customWidth="1"/>
    <col min="4" max="4" width="38" customWidth="1"/>
    <col min="5" max="5" width="10.85546875" customWidth="1"/>
    <col min="8" max="8" width="13" customWidth="1"/>
  </cols>
  <sheetData>
    <row r="2" spans="2:4" ht="55.9" customHeight="1" x14ac:dyDescent="0.25">
      <c r="B2" s="25"/>
      <c r="C2" s="26"/>
      <c r="D2" s="27"/>
    </row>
    <row r="3" spans="2:4" ht="22.9" customHeight="1" x14ac:dyDescent="0.25">
      <c r="B3" s="22" t="s">
        <v>72</v>
      </c>
      <c r="C3" s="23"/>
      <c r="D3" s="24"/>
    </row>
    <row r="4" spans="2:4" ht="22.9" customHeight="1" x14ac:dyDescent="0.25">
      <c r="B4" s="3"/>
      <c r="C4" s="28"/>
      <c r="D4" s="29"/>
    </row>
    <row r="5" spans="2:4" ht="22.9" customHeight="1" x14ac:dyDescent="0.25">
      <c r="B5" s="30" t="s">
        <v>46</v>
      </c>
      <c r="C5" s="30"/>
      <c r="D5" s="30"/>
    </row>
    <row r="6" spans="2:4" ht="22.9" customHeight="1" x14ac:dyDescent="0.25">
      <c r="B6" s="31" t="s">
        <v>0</v>
      </c>
      <c r="C6" s="31"/>
      <c r="D6" s="4"/>
    </row>
    <row r="7" spans="2:4" ht="22.9" customHeight="1" x14ac:dyDescent="0.25">
      <c r="B7" s="31" t="s">
        <v>1</v>
      </c>
      <c r="C7" s="31"/>
      <c r="D7" s="4"/>
    </row>
    <row r="8" spans="2:4" ht="22.9" customHeight="1" x14ac:dyDescent="0.25">
      <c r="B8" s="31" t="s">
        <v>2</v>
      </c>
      <c r="C8" s="31"/>
      <c r="D8" s="4"/>
    </row>
    <row r="9" spans="2:4" ht="22.9" customHeight="1" x14ac:dyDescent="0.25">
      <c r="B9" s="32" t="s">
        <v>77</v>
      </c>
      <c r="C9" s="33"/>
      <c r="D9" s="4"/>
    </row>
    <row r="10" spans="2:4" ht="22.9" customHeight="1" x14ac:dyDescent="0.25">
      <c r="B10" s="17"/>
      <c r="C10" s="18"/>
      <c r="D10" s="5"/>
    </row>
    <row r="11" spans="2:4" ht="22.9" customHeight="1" x14ac:dyDescent="0.25">
      <c r="B11" s="34" t="s">
        <v>95</v>
      </c>
      <c r="C11" s="35"/>
      <c r="D11" s="36"/>
    </row>
    <row r="12" spans="2:4" ht="22.9" customHeight="1" x14ac:dyDescent="0.25">
      <c r="B12" s="37" t="s">
        <v>84</v>
      </c>
      <c r="C12" s="33"/>
      <c r="D12" s="4"/>
    </row>
    <row r="13" spans="2:4" ht="22.9" customHeight="1" x14ac:dyDescent="0.25">
      <c r="B13" s="31" t="s">
        <v>85</v>
      </c>
      <c r="C13" s="31"/>
      <c r="D13" s="4"/>
    </row>
    <row r="14" spans="2:4" ht="22.9" customHeight="1" x14ac:dyDescent="0.25">
      <c r="B14" s="31" t="s">
        <v>86</v>
      </c>
      <c r="C14" s="31"/>
      <c r="D14" s="9"/>
    </row>
    <row r="15" spans="2:4" ht="22.9" customHeight="1" x14ac:dyDescent="0.25">
      <c r="B15" s="32" t="s">
        <v>78</v>
      </c>
      <c r="C15" s="33"/>
      <c r="D15" s="9"/>
    </row>
    <row r="16" spans="2:4" ht="22.9" customHeight="1" x14ac:dyDescent="0.25">
      <c r="B16" s="31" t="s">
        <v>79</v>
      </c>
      <c r="C16" s="31"/>
      <c r="D16" s="9"/>
    </row>
    <row r="17" spans="2:4" ht="22.9" customHeight="1" x14ac:dyDescent="0.25">
      <c r="B17" s="31" t="s">
        <v>94</v>
      </c>
      <c r="C17" s="31"/>
      <c r="D17" s="9"/>
    </row>
    <row r="18" spans="2:4" ht="22.9" customHeight="1" x14ac:dyDescent="0.25">
      <c r="B18" s="17"/>
      <c r="C18" s="18"/>
      <c r="D18" s="5"/>
    </row>
    <row r="19" spans="2:4" ht="45.6" customHeight="1" x14ac:dyDescent="0.25">
      <c r="B19" s="8" t="s">
        <v>49</v>
      </c>
      <c r="C19" s="30" t="s">
        <v>48</v>
      </c>
      <c r="D19" s="30"/>
    </row>
    <row r="20" spans="2:4" ht="22.9" customHeight="1" x14ac:dyDescent="0.25">
      <c r="B20" s="6" t="s">
        <v>50</v>
      </c>
      <c r="C20" s="7" t="s">
        <v>3</v>
      </c>
      <c r="D20" s="9"/>
    </row>
    <row r="21" spans="2:4" ht="22.9" customHeight="1" x14ac:dyDescent="0.25">
      <c r="B21" s="6" t="s">
        <v>51</v>
      </c>
      <c r="C21" s="7" t="s">
        <v>4</v>
      </c>
      <c r="D21" s="9"/>
    </row>
    <row r="22" spans="2:4" ht="22.9" customHeight="1" x14ac:dyDescent="0.25">
      <c r="B22" s="6" t="s">
        <v>52</v>
      </c>
      <c r="C22" s="7" t="s">
        <v>6</v>
      </c>
      <c r="D22" s="9"/>
    </row>
    <row r="23" spans="2:4" ht="22.9" customHeight="1" x14ac:dyDescent="0.25">
      <c r="B23" s="6" t="s">
        <v>52</v>
      </c>
      <c r="C23" s="7" t="s">
        <v>5</v>
      </c>
      <c r="D23" s="9"/>
    </row>
    <row r="24" spans="2:4" ht="22.9" customHeight="1" x14ac:dyDescent="0.25">
      <c r="B24" s="6" t="s">
        <v>53</v>
      </c>
      <c r="C24" s="7" t="s">
        <v>7</v>
      </c>
      <c r="D24" s="9"/>
    </row>
    <row r="25" spans="2:4" ht="22.9" customHeight="1" x14ac:dyDescent="0.25">
      <c r="B25" s="6" t="s">
        <v>54</v>
      </c>
      <c r="C25" s="7" t="s">
        <v>8</v>
      </c>
      <c r="D25" s="9"/>
    </row>
    <row r="26" spans="2:4" ht="22.9" customHeight="1" x14ac:dyDescent="0.25">
      <c r="B26" s="6" t="s">
        <v>55</v>
      </c>
      <c r="C26" s="7" t="s">
        <v>89</v>
      </c>
      <c r="D26" s="9"/>
    </row>
    <row r="27" spans="2:4" ht="22.9" customHeight="1" x14ac:dyDescent="0.25">
      <c r="B27" s="6" t="s">
        <v>56</v>
      </c>
      <c r="C27" s="7" t="s">
        <v>90</v>
      </c>
      <c r="D27" s="9"/>
    </row>
    <row r="28" spans="2:4" ht="22.9" customHeight="1" x14ac:dyDescent="0.25">
      <c r="B28" s="6" t="s">
        <v>57</v>
      </c>
      <c r="C28" s="7" t="s">
        <v>11</v>
      </c>
      <c r="D28" s="9"/>
    </row>
    <row r="29" spans="2:4" x14ac:dyDescent="0.25">
      <c r="B29" s="40" t="s">
        <v>47</v>
      </c>
      <c r="C29" s="41"/>
      <c r="D29" s="10" t="e">
        <f>'Base Criteri'!B20</f>
        <v>#N/A</v>
      </c>
    </row>
    <row r="31" spans="2:4" ht="57" customHeight="1" x14ac:dyDescent="0.25">
      <c r="B31" s="38" t="s">
        <v>92</v>
      </c>
      <c r="C31" s="38"/>
      <c r="D31" s="38"/>
    </row>
    <row r="32" spans="2:4" ht="8.25" customHeight="1" x14ac:dyDescent="0.25"/>
    <row r="33" spans="2:4" x14ac:dyDescent="0.25">
      <c r="B33" s="39" t="s">
        <v>93</v>
      </c>
      <c r="C33" s="39"/>
      <c r="D33" s="39"/>
    </row>
  </sheetData>
  <sheetProtection algorithmName="SHA-512" hashValue="stxk1tKP9ce+JSPSX9/Qy5Fr8+zHObwB0S7zf71MJ+BjQE907BtIFtckv+7Em/7mpaCArOeHVQ0l7FAuHiP1PQ==" saltValue="N6mvoCZ7ZaAxL17QTc4zDw==" spinCount="100000" sheet="1" objects="1" scenarios="1"/>
  <protectedRanges>
    <protectedRange sqref="D20:D28" name="Range3"/>
    <protectedRange sqref="D12:D17" name="Range2"/>
    <protectedRange sqref="D6:D9" name="Range1"/>
  </protectedRanges>
  <mergeCells count="19">
    <mergeCell ref="B31:D31"/>
    <mergeCell ref="B15:C15"/>
    <mergeCell ref="B13:C13"/>
    <mergeCell ref="B14:C14"/>
    <mergeCell ref="B33:D33"/>
    <mergeCell ref="B29:C29"/>
    <mergeCell ref="B3:D3"/>
    <mergeCell ref="B2:D2"/>
    <mergeCell ref="C4:D4"/>
    <mergeCell ref="C19:D19"/>
    <mergeCell ref="B6:C6"/>
    <mergeCell ref="B7:C7"/>
    <mergeCell ref="B8:C8"/>
    <mergeCell ref="B9:C9"/>
    <mergeCell ref="B5:D5"/>
    <mergeCell ref="B11:D11"/>
    <mergeCell ref="B12:C12"/>
    <mergeCell ref="B16:C16"/>
    <mergeCell ref="B17:C17"/>
  </mergeCells>
  <pageMargins left="0.7" right="0.7" top="0.75" bottom="0.75" header="0.3" footer="0.3"/>
  <pageSetup scale="7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'Base Criteri'!$F$16:$F$21</xm:f>
          </x14:formula1>
          <xm:sqref>D20</xm:sqref>
        </x14:dataValidation>
        <x14:dataValidation type="list" allowBlank="1" showInputMessage="1" showErrorMessage="1">
          <x14:formula1>
            <xm:f>'Base Criteri'!$F$24:$F$26</xm:f>
          </x14:formula1>
          <xm:sqref>D21</xm:sqref>
        </x14:dataValidation>
        <x14:dataValidation type="list" allowBlank="1" showInputMessage="1" showErrorMessage="1">
          <x14:formula1>
            <xm:f>'Base Criteri'!$F$39:$F$43</xm:f>
          </x14:formula1>
          <xm:sqref>D24</xm:sqref>
        </x14:dataValidation>
        <x14:dataValidation type="list" allowBlank="1" showInputMessage="1" showErrorMessage="1">
          <x14:formula1>
            <xm:f>'Base Criteri'!$F$46:$F$49</xm:f>
          </x14:formula1>
          <xm:sqref>D25</xm:sqref>
        </x14:dataValidation>
        <x14:dataValidation type="list" allowBlank="1" showInputMessage="1" showErrorMessage="1">
          <x14:formula1>
            <xm:f>'Base Criteri'!$F$52:$F$57</xm:f>
          </x14:formula1>
          <xm:sqref>D26</xm:sqref>
        </x14:dataValidation>
        <x14:dataValidation type="list" allowBlank="1" showInputMessage="1" showErrorMessage="1">
          <x14:formula1>
            <xm:f>'Base Criteri'!$F$60:$F$61</xm:f>
          </x14:formula1>
          <xm:sqref>D27</xm:sqref>
        </x14:dataValidation>
        <x14:dataValidation type="list" allowBlank="1" showInputMessage="1" showErrorMessage="1">
          <x14:formula1>
            <xm:f>'Base Criteri'!$F$64:$F$65</xm:f>
          </x14:formula1>
          <xm:sqref>D28</xm:sqref>
        </x14:dataValidation>
        <x14:dataValidation type="list" allowBlank="1" showInputMessage="1" showErrorMessage="1">
          <x14:formula1>
            <xm:f>IF($D$22='Base Criteri'!$F$12,'Base Criteri'!$F$29:$F$31,IF($D$22='Base Criteri'!$F$13,'Base Criteri'!$F$34:$F$36))</xm:f>
          </x14:formula1>
          <xm:sqref>D23</xm:sqref>
        </x14:dataValidation>
        <x14:dataValidation type="list" allowBlank="1" showInputMessage="1" showErrorMessage="1">
          <x14:formula1>
            <xm:f>'Base Criteri'!$F$12:$F$13</xm:f>
          </x14:formula1>
          <xm:sqref>D22</xm:sqref>
        </x14:dataValidation>
        <x14:dataValidation type="list" allowBlank="1" showInputMessage="1" showErrorMessage="1">
          <x14:formula1>
            <xm:f>'Base Criteri'!$B$36:$B$38</xm:f>
          </x14:formula1>
          <xm:sqref>D17</xm:sqref>
        </x14:dataValidation>
        <x14:dataValidation type="list" allowBlank="1" showInputMessage="1" showErrorMessage="1">
          <x14:formula1>
            <xm:f>'Base Criteri'!$B$26:$B$27</xm:f>
          </x14:formula1>
          <xm:sqref>D14</xm:sqref>
        </x14:dataValidation>
        <x14:dataValidation type="list" allowBlank="1" showInputMessage="1" showErrorMessage="1">
          <x14:formula1>
            <xm:f>'Base Criteri'!B31:B32</xm:f>
          </x14:formula1>
          <xm:sqref>D16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opLeftCell="A29" workbookViewId="0">
      <selection activeCell="B32" sqref="B32"/>
    </sheetView>
  </sheetViews>
  <sheetFormatPr defaultRowHeight="15" x14ac:dyDescent="0.25"/>
  <cols>
    <col min="1" max="1" width="40" customWidth="1"/>
    <col min="2" max="2" width="50.42578125" customWidth="1"/>
    <col min="3" max="3" width="16" customWidth="1"/>
    <col min="6" max="6" width="39.28515625" customWidth="1"/>
    <col min="7" max="7" width="10.140625" customWidth="1"/>
    <col min="9" max="9" width="39.28515625" customWidth="1"/>
    <col min="10" max="10" width="10.140625" customWidth="1"/>
  </cols>
  <sheetData>
    <row r="1" spans="1:7" ht="60.6" customHeight="1" x14ac:dyDescent="0.25">
      <c r="A1" s="42"/>
      <c r="B1" s="43"/>
      <c r="C1" s="44"/>
    </row>
    <row r="2" spans="1:7" ht="22.9" customHeight="1" x14ac:dyDescent="0.25">
      <c r="A2" s="47" t="s">
        <v>72</v>
      </c>
      <c r="B2" s="48"/>
      <c r="C2" s="49"/>
    </row>
    <row r="3" spans="1:7" ht="22.9" customHeight="1" x14ac:dyDescent="0.25">
      <c r="A3" s="47" t="s">
        <v>45</v>
      </c>
      <c r="B3" s="48"/>
      <c r="C3" s="49"/>
    </row>
    <row r="4" spans="1:7" ht="22.9" customHeight="1" x14ac:dyDescent="0.25">
      <c r="A4" s="3"/>
      <c r="C4" s="11"/>
    </row>
    <row r="5" spans="1:7" ht="22.9" customHeight="1" x14ac:dyDescent="0.25">
      <c r="A5" s="2" t="s">
        <v>0</v>
      </c>
      <c r="B5" s="50">
        <f>'Allegato E'!D6</f>
        <v>0</v>
      </c>
      <c r="C5" s="50"/>
    </row>
    <row r="6" spans="1:7" ht="22.9" customHeight="1" x14ac:dyDescent="0.25">
      <c r="A6" s="2" t="s">
        <v>1</v>
      </c>
      <c r="B6" s="50">
        <f>'Allegato E'!D7</f>
        <v>0</v>
      </c>
      <c r="C6" s="50"/>
    </row>
    <row r="7" spans="1:7" ht="22.9" customHeight="1" x14ac:dyDescent="0.25">
      <c r="A7" s="2" t="s">
        <v>2</v>
      </c>
      <c r="B7" s="50">
        <f>'Allegato E'!D8</f>
        <v>0</v>
      </c>
      <c r="C7" s="50"/>
    </row>
    <row r="8" spans="1:7" ht="22.9" customHeight="1" x14ac:dyDescent="0.25">
      <c r="A8" s="2" t="s">
        <v>77</v>
      </c>
      <c r="B8" s="50">
        <f>'Allegato E'!D9</f>
        <v>0</v>
      </c>
      <c r="C8" s="50"/>
    </row>
    <row r="9" spans="1:7" ht="22.9" customHeight="1" x14ac:dyDescent="0.25">
      <c r="A9" s="3"/>
      <c r="C9" s="11"/>
    </row>
    <row r="10" spans="1:7" ht="22.9" customHeight="1" x14ac:dyDescent="0.25">
      <c r="A10" s="3"/>
      <c r="C10" s="11"/>
    </row>
    <row r="11" spans="1:7" ht="22.9" customHeight="1" x14ac:dyDescent="0.25">
      <c r="A11" s="2" t="s">
        <v>3</v>
      </c>
      <c r="B11" s="1">
        <f>'Allegato E'!D20</f>
        <v>0</v>
      </c>
      <c r="C11" s="2" t="e">
        <f>VLOOKUP(B11,Table111[],2,)</f>
        <v>#N/A</v>
      </c>
      <c r="F11" t="s">
        <v>39</v>
      </c>
    </row>
    <row r="12" spans="1:7" ht="22.9" customHeight="1" x14ac:dyDescent="0.25">
      <c r="A12" s="2" t="s">
        <v>4</v>
      </c>
      <c r="B12" s="1">
        <f>'Allegato E'!D21</f>
        <v>0</v>
      </c>
      <c r="C12" s="2" t="e">
        <f>VLOOKUP(B12,Table210[],2,)</f>
        <v>#N/A</v>
      </c>
      <c r="F12" t="s">
        <v>38</v>
      </c>
    </row>
    <row r="13" spans="1:7" ht="22.9" customHeight="1" x14ac:dyDescent="0.25">
      <c r="A13" s="2" t="s">
        <v>6</v>
      </c>
      <c r="B13">
        <f>'Allegato E'!D22</f>
        <v>0</v>
      </c>
      <c r="C13" s="2"/>
      <c r="F13" t="s">
        <v>42</v>
      </c>
    </row>
    <row r="14" spans="1:7" ht="22.9" customHeight="1" x14ac:dyDescent="0.25">
      <c r="A14" s="2" t="s">
        <v>5</v>
      </c>
      <c r="B14" s="1">
        <f>'Allegato E'!D23</f>
        <v>0</v>
      </c>
      <c r="C14" s="2" t="e">
        <f>VLOOKUP(B14,F28:G36,2,)</f>
        <v>#N/A</v>
      </c>
    </row>
    <row r="15" spans="1:7" ht="22.9" customHeight="1" x14ac:dyDescent="0.25">
      <c r="A15" s="2" t="s">
        <v>7</v>
      </c>
      <c r="B15" s="1">
        <f>'Allegato E'!D24</f>
        <v>0</v>
      </c>
      <c r="C15" s="2" t="e">
        <f>VLOOKUP(B15,Table48[],2,)</f>
        <v>#N/A</v>
      </c>
      <c r="F15" t="s">
        <v>12</v>
      </c>
      <c r="G15" t="s">
        <v>31</v>
      </c>
    </row>
    <row r="16" spans="1:7" ht="22.9" customHeight="1" x14ac:dyDescent="0.25">
      <c r="A16" s="2" t="s">
        <v>8</v>
      </c>
      <c r="B16" s="1">
        <f>'Allegato E'!D25</f>
        <v>0</v>
      </c>
      <c r="C16" s="2" t="e">
        <f>VLOOKUP(B16,Table57[],2,)</f>
        <v>#N/A</v>
      </c>
      <c r="F16" t="s">
        <v>13</v>
      </c>
      <c r="G16">
        <v>10</v>
      </c>
    </row>
    <row r="17" spans="1:7" ht="22.9" customHeight="1" x14ac:dyDescent="0.25">
      <c r="A17" s="2" t="s">
        <v>9</v>
      </c>
      <c r="B17" s="1">
        <f>'Allegato E'!D26</f>
        <v>0</v>
      </c>
      <c r="C17" s="2" t="e">
        <f>VLOOKUP(B17,Table1[],2,)</f>
        <v>#N/A</v>
      </c>
      <c r="F17" t="s">
        <v>14</v>
      </c>
      <c r="G17">
        <v>8</v>
      </c>
    </row>
    <row r="18" spans="1:7" ht="22.9" customHeight="1" x14ac:dyDescent="0.25">
      <c r="A18" s="2" t="s">
        <v>10</v>
      </c>
      <c r="B18" s="1">
        <f>'Allegato E'!D27</f>
        <v>0</v>
      </c>
      <c r="C18" s="2" t="e">
        <f>VLOOKUP(B18,Table2[],2,)</f>
        <v>#N/A</v>
      </c>
      <c r="F18" t="s">
        <v>15</v>
      </c>
      <c r="G18">
        <v>6</v>
      </c>
    </row>
    <row r="19" spans="1:7" ht="22.9" customHeight="1" x14ac:dyDescent="0.25">
      <c r="A19" s="2" t="s">
        <v>11</v>
      </c>
      <c r="B19" s="1">
        <f>'Allegato E'!D28</f>
        <v>0</v>
      </c>
      <c r="C19" s="2" t="e">
        <f>VLOOKUP(B19,Table24[],2,)</f>
        <v>#N/A</v>
      </c>
      <c r="F19" t="s">
        <v>16</v>
      </c>
      <c r="G19">
        <v>4</v>
      </c>
    </row>
    <row r="20" spans="1:7" x14ac:dyDescent="0.25">
      <c r="A20" s="2" t="s">
        <v>44</v>
      </c>
      <c r="B20" s="45" t="e">
        <f>+IF(SUM(C11:C19)&gt;100,100,SUM(C11:C19))</f>
        <v>#N/A</v>
      </c>
      <c r="C20" s="46"/>
      <c r="F20" t="s">
        <v>17</v>
      </c>
      <c r="G20">
        <v>2</v>
      </c>
    </row>
    <row r="21" spans="1:7" x14ac:dyDescent="0.25">
      <c r="A21" s="12"/>
      <c r="B21" s="13"/>
      <c r="C21" s="14"/>
      <c r="F21" t="s">
        <v>18</v>
      </c>
      <c r="G21">
        <v>0</v>
      </c>
    </row>
    <row r="23" spans="1:7" x14ac:dyDescent="0.25">
      <c r="F23" t="s">
        <v>19</v>
      </c>
      <c r="G23" t="s">
        <v>31</v>
      </c>
    </row>
    <row r="24" spans="1:7" x14ac:dyDescent="0.25">
      <c r="F24" t="s">
        <v>76</v>
      </c>
      <c r="G24">
        <v>5</v>
      </c>
    </row>
    <row r="25" spans="1:7" x14ac:dyDescent="0.25">
      <c r="B25" s="19" t="str">
        <f>+'Allegato E'!B14:C14</f>
        <v>Sede di svolgimento del Master</v>
      </c>
      <c r="F25" t="s">
        <v>20</v>
      </c>
      <c r="G25">
        <v>3</v>
      </c>
    </row>
    <row r="26" spans="1:7" x14ac:dyDescent="0.25">
      <c r="B26" s="20" t="s">
        <v>87</v>
      </c>
      <c r="F26" t="s">
        <v>21</v>
      </c>
      <c r="G26">
        <v>0</v>
      </c>
    </row>
    <row r="27" spans="1:7" x14ac:dyDescent="0.25">
      <c r="B27" s="21" t="s">
        <v>88</v>
      </c>
    </row>
    <row r="28" spans="1:7" x14ac:dyDescent="0.25">
      <c r="F28" t="s">
        <v>58</v>
      </c>
      <c r="G28" t="s">
        <v>31</v>
      </c>
    </row>
    <row r="29" spans="1:7" x14ac:dyDescent="0.25">
      <c r="F29" t="s">
        <v>22</v>
      </c>
      <c r="G29">
        <v>10</v>
      </c>
    </row>
    <row r="30" spans="1:7" x14ac:dyDescent="0.25">
      <c r="B30" s="19" t="s">
        <v>79</v>
      </c>
      <c r="F30" t="s">
        <v>23</v>
      </c>
      <c r="G30">
        <v>5</v>
      </c>
    </row>
    <row r="31" spans="1:7" x14ac:dyDescent="0.25">
      <c r="B31" s="20" t="s">
        <v>36</v>
      </c>
      <c r="F31" t="s">
        <v>96</v>
      </c>
      <c r="G31">
        <v>0</v>
      </c>
    </row>
    <row r="32" spans="1:7" x14ac:dyDescent="0.25">
      <c r="B32" s="21" t="s">
        <v>37</v>
      </c>
    </row>
    <row r="33" spans="2:7" x14ac:dyDescent="0.25">
      <c r="F33" t="s">
        <v>59</v>
      </c>
      <c r="G33" t="s">
        <v>31</v>
      </c>
    </row>
    <row r="34" spans="2:7" x14ac:dyDescent="0.25">
      <c r="F34" t="s">
        <v>40</v>
      </c>
      <c r="G34">
        <v>10</v>
      </c>
    </row>
    <row r="35" spans="2:7" x14ac:dyDescent="0.25">
      <c r="B35" s="19" t="s">
        <v>80</v>
      </c>
      <c r="F35" t="s">
        <v>41</v>
      </c>
      <c r="G35">
        <v>5</v>
      </c>
    </row>
    <row r="36" spans="2:7" x14ac:dyDescent="0.25">
      <c r="B36" s="20" t="s">
        <v>83</v>
      </c>
      <c r="F36" t="s">
        <v>97</v>
      </c>
      <c r="G36">
        <v>0</v>
      </c>
    </row>
    <row r="37" spans="2:7" x14ac:dyDescent="0.25">
      <c r="B37" s="21" t="s">
        <v>82</v>
      </c>
    </row>
    <row r="38" spans="2:7" x14ac:dyDescent="0.25">
      <c r="B38" s="20" t="s">
        <v>81</v>
      </c>
      <c r="F38" t="s">
        <v>27</v>
      </c>
      <c r="G38" t="s">
        <v>31</v>
      </c>
    </row>
    <row r="39" spans="2:7" x14ac:dyDescent="0.25">
      <c r="F39" t="s">
        <v>71</v>
      </c>
      <c r="G39">
        <v>20</v>
      </c>
    </row>
    <row r="40" spans="2:7" x14ac:dyDescent="0.25">
      <c r="F40" t="s">
        <v>60</v>
      </c>
      <c r="G40">
        <v>20</v>
      </c>
    </row>
    <row r="41" spans="2:7" x14ac:dyDescent="0.25">
      <c r="F41" t="s">
        <v>24</v>
      </c>
      <c r="G41">
        <v>10</v>
      </c>
    </row>
    <row r="42" spans="2:7" x14ac:dyDescent="0.25">
      <c r="F42" t="s">
        <v>25</v>
      </c>
      <c r="G42">
        <v>5</v>
      </c>
    </row>
    <row r="43" spans="2:7" x14ac:dyDescent="0.25">
      <c r="F43" t="s">
        <v>26</v>
      </c>
      <c r="G43">
        <v>0</v>
      </c>
    </row>
    <row r="45" spans="2:7" x14ac:dyDescent="0.25">
      <c r="F45" t="s">
        <v>28</v>
      </c>
      <c r="G45" t="s">
        <v>31</v>
      </c>
    </row>
    <row r="46" spans="2:7" x14ac:dyDescent="0.25">
      <c r="F46" t="s">
        <v>73</v>
      </c>
      <c r="G46">
        <v>20</v>
      </c>
    </row>
    <row r="47" spans="2:7" x14ac:dyDescent="0.25">
      <c r="F47" t="s">
        <v>74</v>
      </c>
      <c r="G47">
        <v>10</v>
      </c>
    </row>
    <row r="48" spans="2:7" x14ac:dyDescent="0.25">
      <c r="F48" t="s">
        <v>75</v>
      </c>
      <c r="G48">
        <v>5</v>
      </c>
    </row>
    <row r="49" spans="6:7" x14ac:dyDescent="0.25">
      <c r="F49" t="s">
        <v>61</v>
      </c>
      <c r="G49">
        <v>0</v>
      </c>
    </row>
    <row r="51" spans="6:7" x14ac:dyDescent="0.25">
      <c r="F51" t="s">
        <v>35</v>
      </c>
      <c r="G51" t="s">
        <v>31</v>
      </c>
    </row>
    <row r="52" spans="6:7" x14ac:dyDescent="0.25">
      <c r="F52" t="s">
        <v>70</v>
      </c>
      <c r="G52">
        <v>0</v>
      </c>
    </row>
    <row r="53" spans="6:7" x14ac:dyDescent="0.25">
      <c r="F53" t="s">
        <v>29</v>
      </c>
      <c r="G53">
        <v>5</v>
      </c>
    </row>
    <row r="54" spans="6:7" x14ac:dyDescent="0.25">
      <c r="F54" t="s">
        <v>30</v>
      </c>
      <c r="G54">
        <v>8</v>
      </c>
    </row>
    <row r="55" spans="6:7" x14ac:dyDescent="0.25">
      <c r="F55" t="s">
        <v>34</v>
      </c>
      <c r="G55">
        <v>12</v>
      </c>
    </row>
    <row r="56" spans="6:7" x14ac:dyDescent="0.25">
      <c r="F56" t="s">
        <v>33</v>
      </c>
      <c r="G56">
        <v>15</v>
      </c>
    </row>
    <row r="57" spans="6:7" x14ac:dyDescent="0.25">
      <c r="F57" t="s">
        <v>32</v>
      </c>
      <c r="G57">
        <v>20</v>
      </c>
    </row>
    <row r="59" spans="6:7" x14ac:dyDescent="0.25">
      <c r="F59" t="s">
        <v>10</v>
      </c>
      <c r="G59" t="s">
        <v>31</v>
      </c>
    </row>
    <row r="60" spans="6:7" x14ac:dyDescent="0.25">
      <c r="F60" t="s">
        <v>36</v>
      </c>
      <c r="G60">
        <v>15</v>
      </c>
    </row>
    <row r="61" spans="6:7" x14ac:dyDescent="0.25">
      <c r="F61" t="s">
        <v>37</v>
      </c>
      <c r="G61">
        <v>0</v>
      </c>
    </row>
    <row r="63" spans="6:7" x14ac:dyDescent="0.25">
      <c r="F63" t="s">
        <v>11</v>
      </c>
      <c r="G63" t="s">
        <v>31</v>
      </c>
    </row>
    <row r="64" spans="6:7" x14ac:dyDescent="0.25">
      <c r="F64" t="s">
        <v>36</v>
      </c>
      <c r="G64">
        <v>5</v>
      </c>
    </row>
    <row r="65" spans="6:7" x14ac:dyDescent="0.25">
      <c r="F65" t="s">
        <v>37</v>
      </c>
      <c r="G65">
        <v>0</v>
      </c>
    </row>
  </sheetData>
  <mergeCells count="8">
    <mergeCell ref="A1:C1"/>
    <mergeCell ref="B20:C20"/>
    <mergeCell ref="A2:C2"/>
    <mergeCell ref="A3:C3"/>
    <mergeCell ref="B5:C5"/>
    <mergeCell ref="B6:C6"/>
    <mergeCell ref="B7:C7"/>
    <mergeCell ref="B8:C8"/>
  </mergeCells>
  <pageMargins left="0.7" right="0.7" top="0.75" bottom="0.75" header="0.3" footer="0.3"/>
  <pageSetup orientation="portrait" r:id="rId1"/>
  <drawing r:id="rId2"/>
  <tableParts count="10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"/>
  <sheetViews>
    <sheetView workbookViewId="0">
      <selection activeCell="A2" sqref="A2"/>
    </sheetView>
  </sheetViews>
  <sheetFormatPr defaultRowHeight="15" x14ac:dyDescent="0.25"/>
  <cols>
    <col min="1" max="1" width="13" customWidth="1"/>
    <col min="2" max="2" width="9.28515625" customWidth="1"/>
    <col min="3" max="3" width="17.5703125" customWidth="1"/>
    <col min="4" max="10" width="19.85546875" customWidth="1"/>
    <col min="11" max="11" width="18.7109375" bestFit="1" customWidth="1"/>
    <col min="12" max="12" width="14.7109375" customWidth="1"/>
    <col min="13" max="13" width="29.85546875" customWidth="1"/>
    <col min="14" max="14" width="29.42578125" customWidth="1"/>
    <col min="15" max="15" width="22.85546875" customWidth="1"/>
    <col min="16" max="16" width="22.28515625" bestFit="1" customWidth="1"/>
    <col min="17" max="17" width="13.7109375" customWidth="1"/>
    <col min="18" max="18" width="24.5703125" bestFit="1" customWidth="1"/>
    <col min="19" max="19" width="13.5703125" customWidth="1"/>
    <col min="20" max="20" width="36" bestFit="1" customWidth="1"/>
    <col min="21" max="21" width="24.28515625" customWidth="1"/>
    <col min="22" max="22" width="22" customWidth="1"/>
    <col min="23" max="23" width="14.85546875" customWidth="1"/>
    <col min="24" max="24" width="27.7109375" customWidth="1"/>
    <col min="25" max="25" width="15.5703125" customWidth="1"/>
    <col min="26" max="26" width="13.28515625" customWidth="1"/>
    <col min="27" max="27" width="19.7109375" customWidth="1"/>
    <col min="28" max="28" width="14.42578125" bestFit="1" customWidth="1"/>
  </cols>
  <sheetData>
    <row r="1" spans="1:28" s="16" customFormat="1" ht="45" x14ac:dyDescent="0.25">
      <c r="A1" s="15" t="s">
        <v>0</v>
      </c>
      <c r="B1" s="15" t="s">
        <v>1</v>
      </c>
      <c r="C1" s="15" t="s">
        <v>2</v>
      </c>
      <c r="D1" s="15" t="s">
        <v>77</v>
      </c>
      <c r="E1" s="15" t="s">
        <v>84</v>
      </c>
      <c r="F1" s="15" t="s">
        <v>85</v>
      </c>
      <c r="G1" s="15" t="s">
        <v>86</v>
      </c>
      <c r="H1" s="15" t="s">
        <v>78</v>
      </c>
      <c r="I1" s="15" t="s">
        <v>79</v>
      </c>
      <c r="J1" s="15" t="s">
        <v>91</v>
      </c>
      <c r="K1" s="15" t="s">
        <v>3</v>
      </c>
      <c r="L1" s="15" t="s">
        <v>62</v>
      </c>
      <c r="M1" s="15" t="s">
        <v>4</v>
      </c>
      <c r="N1" s="15" t="s">
        <v>63</v>
      </c>
      <c r="O1" s="15" t="s">
        <v>6</v>
      </c>
      <c r="P1" s="15" t="s">
        <v>5</v>
      </c>
      <c r="Q1" s="15" t="s">
        <v>64</v>
      </c>
      <c r="R1" s="15" t="s">
        <v>7</v>
      </c>
      <c r="S1" s="15" t="s">
        <v>65</v>
      </c>
      <c r="T1" s="15" t="s">
        <v>8</v>
      </c>
      <c r="U1" s="15" t="s">
        <v>66</v>
      </c>
      <c r="V1" s="15" t="s">
        <v>9</v>
      </c>
      <c r="W1" s="15" t="s">
        <v>67</v>
      </c>
      <c r="X1" s="15" t="s">
        <v>10</v>
      </c>
      <c r="Y1" s="15" t="s">
        <v>68</v>
      </c>
      <c r="Z1" s="15" t="s">
        <v>11</v>
      </c>
      <c r="AA1" s="15" t="s">
        <v>69</v>
      </c>
      <c r="AB1" s="15" t="s">
        <v>43</v>
      </c>
    </row>
    <row r="2" spans="1:28" x14ac:dyDescent="0.25">
      <c r="A2">
        <f>'Allegato E'!D6</f>
        <v>0</v>
      </c>
      <c r="B2">
        <f>'Allegato E'!D7</f>
        <v>0</v>
      </c>
      <c r="C2">
        <f>'Allegato E'!D8</f>
        <v>0</v>
      </c>
      <c r="D2">
        <f>'Allegato E'!D9</f>
        <v>0</v>
      </c>
      <c r="E2">
        <f>+'Allegato E'!D12</f>
        <v>0</v>
      </c>
      <c r="F2">
        <f>+'Allegato E'!D13</f>
        <v>0</v>
      </c>
      <c r="G2">
        <f>+'Allegato E'!D14</f>
        <v>0</v>
      </c>
      <c r="H2">
        <f>+'Allegato E'!D15</f>
        <v>0</v>
      </c>
      <c r="I2">
        <f>+'Allegato E'!D16</f>
        <v>0</v>
      </c>
      <c r="J2">
        <f>+'Allegato E'!D17</f>
        <v>0</v>
      </c>
      <c r="K2">
        <f>'Allegato E'!D20</f>
        <v>0</v>
      </c>
      <c r="L2" t="e">
        <f>'Base Criteri'!C11</f>
        <v>#N/A</v>
      </c>
      <c r="M2">
        <f>'Allegato E'!D21</f>
        <v>0</v>
      </c>
      <c r="N2" t="e">
        <f>'Base Criteri'!C12</f>
        <v>#N/A</v>
      </c>
      <c r="O2">
        <f>'Allegato E'!D22</f>
        <v>0</v>
      </c>
      <c r="P2">
        <f>'Allegato E'!D23</f>
        <v>0</v>
      </c>
      <c r="Q2" t="e">
        <f>'Base Criteri'!C14</f>
        <v>#N/A</v>
      </c>
      <c r="R2">
        <f>'Allegato E'!D24</f>
        <v>0</v>
      </c>
      <c r="S2" t="e">
        <f>'Base Criteri'!C15</f>
        <v>#N/A</v>
      </c>
      <c r="T2">
        <f>'Allegato E'!D25</f>
        <v>0</v>
      </c>
      <c r="U2" t="e">
        <f>'Base Criteri'!C16</f>
        <v>#N/A</v>
      </c>
      <c r="V2">
        <f>'Allegato E'!D26</f>
        <v>0</v>
      </c>
      <c r="W2" t="e">
        <f>'Base Criteri'!C17</f>
        <v>#N/A</v>
      </c>
      <c r="X2">
        <f>'Allegato E'!D27</f>
        <v>0</v>
      </c>
      <c r="Y2" t="e">
        <f>'Base Criteri'!C18</f>
        <v>#N/A</v>
      </c>
      <c r="Z2">
        <f>'Allegato E'!D28</f>
        <v>0</v>
      </c>
      <c r="AA2" t="e">
        <f>'Base Criteri'!C19</f>
        <v>#N/A</v>
      </c>
      <c r="AB2" t="e">
        <f>'Base Criteri'!B20</f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Allegato E</vt:lpstr>
      <vt:lpstr>Base Criteri</vt:lpstr>
      <vt:lpstr>Db</vt:lpstr>
      <vt:lpstr>'Allegato 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Macri</dc:creator>
  <cp:lastModifiedBy>Antonio Macri</cp:lastModifiedBy>
  <dcterms:created xsi:type="dcterms:W3CDTF">2024-06-05T15:05:37Z</dcterms:created>
  <dcterms:modified xsi:type="dcterms:W3CDTF">2024-06-25T13:41:16Z</dcterms:modified>
</cp:coreProperties>
</file>