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DOSSIER_POST DPCOES 6 11 2024\CdS_PSC_Sez.ordinaria\VERSIONE RISTRETTA_nov2024\"/>
    </mc:Choice>
  </mc:AlternateContent>
  <bookViews>
    <workbookView xWindow="0" yWindow="0" windowWidth="28800" windowHeight="1143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" i="1" l="1"/>
  <c r="H50" i="1"/>
  <c r="F25" i="1"/>
  <c r="H5" i="1"/>
  <c r="H48" i="1"/>
  <c r="H47" i="1"/>
  <c r="H45" i="1"/>
  <c r="H44" i="1"/>
  <c r="H46" i="1" s="1"/>
  <c r="H42" i="1"/>
  <c r="H41" i="1"/>
  <c r="H40" i="1"/>
  <c r="H38" i="1"/>
  <c r="H36" i="1"/>
  <c r="H37" i="1" s="1"/>
  <c r="H30" i="1"/>
  <c r="H31" i="1"/>
  <c r="H32" i="1"/>
  <c r="H33" i="1"/>
  <c r="H34" i="1"/>
  <c r="H29" i="1"/>
  <c r="H27" i="1"/>
  <c r="H26" i="1"/>
  <c r="H21" i="1"/>
  <c r="H22" i="1"/>
  <c r="H23" i="1"/>
  <c r="H24" i="1"/>
  <c r="H20" i="1"/>
  <c r="H17" i="1"/>
  <c r="H18" i="1"/>
  <c r="H16" i="1"/>
  <c r="H19" i="1" s="1"/>
  <c r="H12" i="1"/>
  <c r="H13" i="1"/>
  <c r="H14" i="1"/>
  <c r="H11" i="1"/>
  <c r="H15" i="1" s="1"/>
  <c r="H9" i="1"/>
  <c r="H8" i="1"/>
  <c r="H6" i="1"/>
  <c r="H7" i="1"/>
  <c r="F7" i="1"/>
  <c r="G7" i="1"/>
  <c r="G50" i="1" s="1"/>
  <c r="F49" i="1"/>
  <c r="G49" i="1"/>
  <c r="F46" i="1"/>
  <c r="G46" i="1"/>
  <c r="F39" i="1"/>
  <c r="G39" i="1"/>
  <c r="H39" i="1"/>
  <c r="F37" i="1"/>
  <c r="G37" i="1"/>
  <c r="F35" i="1"/>
  <c r="G35" i="1"/>
  <c r="F28" i="1"/>
  <c r="G28" i="1"/>
  <c r="G25" i="1"/>
  <c r="F19" i="1"/>
  <c r="G19" i="1"/>
  <c r="F15" i="1"/>
  <c r="G15" i="1"/>
  <c r="E10" i="1"/>
  <c r="F10" i="1"/>
  <c r="G10" i="1"/>
  <c r="H10" i="1"/>
  <c r="E50" i="1"/>
  <c r="E37" i="1"/>
  <c r="E49" i="1"/>
  <c r="E46" i="1"/>
  <c r="E43" i="1"/>
  <c r="E39" i="1"/>
  <c r="E35" i="1"/>
  <c r="E28" i="1"/>
  <c r="E25" i="1"/>
  <c r="E19" i="1"/>
  <c r="E15" i="1"/>
  <c r="E7" i="1"/>
  <c r="H49" i="1" l="1"/>
  <c r="H35" i="1"/>
  <c r="H28" i="1"/>
  <c r="H25" i="1"/>
  <c r="F50" i="1"/>
  <c r="D39" i="1"/>
  <c r="D37" i="1"/>
  <c r="D49" i="1" l="1"/>
  <c r="D46" i="1"/>
  <c r="D43" i="1"/>
  <c r="D35" i="1"/>
  <c r="D28" i="1"/>
  <c r="D24" i="1"/>
  <c r="D25" i="1" s="1"/>
  <c r="D19" i="1"/>
  <c r="D15" i="1"/>
  <c r="D10" i="1"/>
  <c r="D7" i="1"/>
  <c r="D50" i="1" l="1"/>
</calcChain>
</file>

<file path=xl/sharedStrings.xml><?xml version="1.0" encoding="utf-8"?>
<sst xmlns="http://schemas.openxmlformats.org/spreadsheetml/2006/main" count="67" uniqueCount="57">
  <si>
    <t>Area Tematica</t>
  </si>
  <si>
    <t xml:space="preserve">Settori di intervento </t>
  </si>
  <si>
    <t xml:space="preserve">01 RICERCA E INNOVAZIONE </t>
  </si>
  <si>
    <t>01.01 RICERCA E SVILUPPO</t>
  </si>
  <si>
    <t xml:space="preserve">01.02 STRUTTURE DI RICERCA </t>
  </si>
  <si>
    <t xml:space="preserve">TOTALE  </t>
  </si>
  <si>
    <t xml:space="preserve">02 DIGITALIZZAZIONE </t>
  </si>
  <si>
    <t xml:space="preserve">02.01 TECNOLOGIE E SERVIZI DIGITALI </t>
  </si>
  <si>
    <t xml:space="preserve">02.02 CONNETTIVITA' DIGITALE </t>
  </si>
  <si>
    <t xml:space="preserve">03 COMPETITIVITA' IMPRESE </t>
  </si>
  <si>
    <t>03.01 INDUSTRIA E SERVIZI</t>
  </si>
  <si>
    <t>03.02 TURISMO E OSPITALITA'</t>
  </si>
  <si>
    <t xml:space="preserve">03.03 AGRICOLTURA </t>
  </si>
  <si>
    <t xml:space="preserve">03.04 COMPETENZE </t>
  </si>
  <si>
    <t xml:space="preserve">04 ENERGIA </t>
  </si>
  <si>
    <t>04.01 EFFICIENZA ENERGETICA</t>
  </si>
  <si>
    <t xml:space="preserve">04.02 ENERGIA RINNOVABILE </t>
  </si>
  <si>
    <t xml:space="preserve">04.03 RETI E ACCUMULO </t>
  </si>
  <si>
    <t xml:space="preserve">05 AMBIENTE E RISORSE NATURALI </t>
  </si>
  <si>
    <t xml:space="preserve">05.01 RISCHI E ADATTAMENTO CLIMATICO </t>
  </si>
  <si>
    <t>05.02 RISORSE IDRICHE</t>
  </si>
  <si>
    <t>05.03 RIFIUTI</t>
  </si>
  <si>
    <t>05.04 BONIFICHE</t>
  </si>
  <si>
    <t>05.05 NATURA E BIODIVERSITA'</t>
  </si>
  <si>
    <t>06 CULTURA</t>
  </si>
  <si>
    <t>06.01 PATRIMONIO E PAESAGGIO</t>
  </si>
  <si>
    <t xml:space="preserve">06.02 ATTIVITA' CULTURALI </t>
  </si>
  <si>
    <t xml:space="preserve">07 TRASPORTI E MOBILITA' </t>
  </si>
  <si>
    <t>07.01 TRASPORTO STRADALE</t>
  </si>
  <si>
    <t>07.02 TRASPORTO FERROVIARIO</t>
  </si>
  <si>
    <t>07.03 TRASPORTO MARITTIMO</t>
  </si>
  <si>
    <t>07.04 TRASPORTO AEREO</t>
  </si>
  <si>
    <t>07.05 MOBILITA' URBANA</t>
  </si>
  <si>
    <t xml:space="preserve">07.06 LOGISTICA </t>
  </si>
  <si>
    <t>08 RIQUALIFICAZIONE URBANA</t>
  </si>
  <si>
    <t xml:space="preserve">08.01 EDILIZIA E SPAZI PUBBLICI </t>
  </si>
  <si>
    <t xml:space="preserve">09 LAVORO E OCCUPABILITA' </t>
  </si>
  <si>
    <t xml:space="preserve">09.01 SVILUPPO DELL'OCCUPAZIONE </t>
  </si>
  <si>
    <t>10 SOCIALE E SALUTE</t>
  </si>
  <si>
    <t>10.01 STRUTTURE SOCIALI</t>
  </si>
  <si>
    <t xml:space="preserve">10.02 STRUTTURE E ATTREZZATURE SANITARIE </t>
  </si>
  <si>
    <t xml:space="preserve">10.03 SERVIZI SOCIO-ASSISTENZIALI </t>
  </si>
  <si>
    <t xml:space="preserve">11 ISTRUZIONE E FORMAZIONE </t>
  </si>
  <si>
    <t>11.01 STRUTTURE EDUCATIVE E FORMATIVE</t>
  </si>
  <si>
    <t xml:space="preserve">11.02 EDUCAZIONE E FORMAZIONE </t>
  </si>
  <si>
    <t xml:space="preserve">12 CAPACITA' AMMINISTRATIVA </t>
  </si>
  <si>
    <t>12.01 RAFFORZAMENTO PA</t>
  </si>
  <si>
    <t xml:space="preserve">12.02 ASSISTENZA TECNICA </t>
  </si>
  <si>
    <t xml:space="preserve">TOTALE PSC REGIONE CALABRIA </t>
  </si>
  <si>
    <r>
      <t xml:space="preserve">Piano finanziario vigente al 31/12/2022
</t>
    </r>
    <r>
      <rPr>
        <b/>
        <sz val="10"/>
        <color theme="1"/>
        <rFont val="Calibri"/>
        <family val="2"/>
        <scheme val="minor"/>
      </rPr>
      <t>Sez. Ordinaria</t>
    </r>
  </si>
  <si>
    <t>Variazioni da CIPESS 14/2024 e nota DPCOE 0012199-P-26/06/2024</t>
  </si>
  <si>
    <t>Variazioni CIPESS 14/2024</t>
  </si>
  <si>
    <t>Variazioni nota DPCOE-0012199-P-26/06/2024</t>
  </si>
  <si>
    <t xml:space="preserve">TOTALE </t>
  </si>
  <si>
    <t>(-)</t>
  </si>
  <si>
    <t>(+)</t>
  </si>
  <si>
    <t xml:space="preserve">Piano finanziario risultante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</si>
</sst>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1" xfId="0" applyFont="1" applyFill="1" applyBorder="1" applyAlignment="1">
      <alignment vertical="center" wrapText="1"/>
    </xf>
    <xf numFmtId="43" fontId="2" fillId="2" borderId="1" xfId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vertical="center" wrapText="1"/>
    </xf>
    <xf numFmtId="43" fontId="3" fillId="3" borderId="1" xfId="1" applyFont="1" applyFill="1" applyBorder="1" applyAlignment="1">
      <alignment horizontal="right" vertical="center"/>
    </xf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43" fontId="2" fillId="2" borderId="2" xfId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vertical="center" wrapText="1"/>
    </xf>
    <xf numFmtId="43" fontId="2" fillId="0" borderId="3" xfId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/>
    <xf numFmtId="43" fontId="5" fillId="3" borderId="1" xfId="1" applyFont="1" applyFill="1" applyBorder="1" applyAlignment="1">
      <alignment horizontal="right" vertical="center"/>
    </xf>
    <xf numFmtId="0" fontId="2" fillId="4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right"/>
    </xf>
    <xf numFmtId="43" fontId="3" fillId="3" borderId="1" xfId="1" applyFont="1" applyFill="1" applyBorder="1" applyAlignment="1">
      <alignment horizontal="right"/>
    </xf>
    <xf numFmtId="43" fontId="2" fillId="2" borderId="1" xfId="1" applyNumberFormat="1" applyFont="1" applyFill="1" applyBorder="1" applyAlignment="1">
      <alignment horizontal="right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0"/>
  <sheetViews>
    <sheetView showGridLines="0" tabSelected="1" workbookViewId="0">
      <selection activeCell="K10" sqref="K10"/>
    </sheetView>
  </sheetViews>
  <sheetFormatPr defaultRowHeight="12.75" x14ac:dyDescent="0.2"/>
  <cols>
    <col min="1" max="1" width="4" style="5" customWidth="1"/>
    <col min="2" max="2" width="25.5703125" style="5" customWidth="1"/>
    <col min="3" max="3" width="37.28515625" style="5" customWidth="1"/>
    <col min="4" max="4" width="18.85546875" style="5" customWidth="1"/>
    <col min="5" max="7" width="15.28515625" style="5" customWidth="1"/>
    <col min="8" max="8" width="18.85546875" style="5" customWidth="1"/>
    <col min="9" max="16384" width="9.140625" style="5"/>
  </cols>
  <sheetData>
    <row r="1" spans="2:8" ht="14.25" customHeight="1" x14ac:dyDescent="0.2"/>
    <row r="2" spans="2:8" ht="41.25" customHeight="1" x14ac:dyDescent="0.2">
      <c r="D2" s="15" t="s">
        <v>49</v>
      </c>
      <c r="E2" s="16" t="s">
        <v>50</v>
      </c>
      <c r="F2" s="16"/>
      <c r="G2" s="16"/>
      <c r="H2" s="24" t="s">
        <v>56</v>
      </c>
    </row>
    <row r="3" spans="2:8" ht="25.5" x14ac:dyDescent="0.2">
      <c r="D3" s="17"/>
      <c r="E3" s="18" t="s">
        <v>51</v>
      </c>
      <c r="F3" s="16" t="s">
        <v>52</v>
      </c>
      <c r="G3" s="16"/>
      <c r="H3" s="25"/>
    </row>
    <row r="4" spans="2:8" ht="24.75" customHeight="1" x14ac:dyDescent="0.2">
      <c r="B4" s="19" t="s">
        <v>0</v>
      </c>
      <c r="C4" s="19" t="s">
        <v>1</v>
      </c>
      <c r="D4" s="20"/>
      <c r="E4" s="21"/>
      <c r="F4" s="23" t="s">
        <v>54</v>
      </c>
      <c r="G4" s="23" t="s">
        <v>55</v>
      </c>
      <c r="H4" s="21"/>
    </row>
    <row r="5" spans="2:8" x14ac:dyDescent="0.2">
      <c r="B5" s="6" t="s">
        <v>2</v>
      </c>
      <c r="C5" s="1" t="s">
        <v>3</v>
      </c>
      <c r="D5" s="28">
        <v>1098091.7</v>
      </c>
      <c r="E5" s="2">
        <v>-633000</v>
      </c>
      <c r="F5" s="26"/>
      <c r="G5" s="26"/>
      <c r="H5" s="26">
        <f>+D5+E5+F5+G5</f>
        <v>465091.69999999995</v>
      </c>
    </row>
    <row r="6" spans="2:8" x14ac:dyDescent="0.2">
      <c r="B6" s="6"/>
      <c r="C6" s="10" t="s">
        <v>4</v>
      </c>
      <c r="D6" s="11">
        <v>1684261.49</v>
      </c>
      <c r="E6" s="2"/>
      <c r="F6" s="26"/>
      <c r="G6" s="26"/>
      <c r="H6" s="26">
        <f>+D6+E6+F6+G6</f>
        <v>1684261.49</v>
      </c>
    </row>
    <row r="7" spans="2:8" x14ac:dyDescent="0.2">
      <c r="B7" s="6"/>
      <c r="C7" s="14" t="s">
        <v>5</v>
      </c>
      <c r="D7" s="4">
        <f>+D5+D6</f>
        <v>2782353.19</v>
      </c>
      <c r="E7" s="27">
        <f>+E5+E6</f>
        <v>-633000</v>
      </c>
      <c r="F7" s="27">
        <f t="shared" ref="F7:H7" si="0">+F5+F6</f>
        <v>0</v>
      </c>
      <c r="G7" s="27">
        <f t="shared" si="0"/>
        <v>0</v>
      </c>
      <c r="H7" s="27">
        <f t="shared" si="0"/>
        <v>2149353.19</v>
      </c>
    </row>
    <row r="8" spans="2:8" x14ac:dyDescent="0.2">
      <c r="B8" s="6" t="s">
        <v>6</v>
      </c>
      <c r="C8" s="12" t="s">
        <v>7</v>
      </c>
      <c r="D8" s="13">
        <v>22760555.219999999</v>
      </c>
      <c r="E8" s="26"/>
      <c r="F8" s="13">
        <v>-2276055.52</v>
      </c>
      <c r="G8" s="26"/>
      <c r="H8" s="26">
        <f>+D8+E8+F8+G8</f>
        <v>20484499.699999999</v>
      </c>
    </row>
    <row r="9" spans="2:8" x14ac:dyDescent="0.2">
      <c r="B9" s="6"/>
      <c r="C9" s="1" t="s">
        <v>8</v>
      </c>
      <c r="D9" s="2">
        <v>0</v>
      </c>
      <c r="E9" s="26"/>
      <c r="F9" s="26"/>
      <c r="G9" s="26"/>
      <c r="H9" s="26">
        <f>+D9+E9+F9+G9</f>
        <v>0</v>
      </c>
    </row>
    <row r="10" spans="2:8" x14ac:dyDescent="0.2">
      <c r="B10" s="6"/>
      <c r="C10" s="14" t="s">
        <v>5</v>
      </c>
      <c r="D10" s="4">
        <f>+D8+D9</f>
        <v>22760555.219999999</v>
      </c>
      <c r="E10" s="4">
        <f t="shared" ref="E10:H10" si="1">+E8+E9</f>
        <v>0</v>
      </c>
      <c r="F10" s="4">
        <f t="shared" si="1"/>
        <v>-2276055.52</v>
      </c>
      <c r="G10" s="4">
        <f t="shared" si="1"/>
        <v>0</v>
      </c>
      <c r="H10" s="4">
        <f t="shared" si="1"/>
        <v>20484499.699999999</v>
      </c>
    </row>
    <row r="11" spans="2:8" x14ac:dyDescent="0.2">
      <c r="B11" s="6" t="s">
        <v>9</v>
      </c>
      <c r="C11" s="1" t="s">
        <v>10</v>
      </c>
      <c r="D11" s="2">
        <v>175224040.59999999</v>
      </c>
      <c r="E11" s="2">
        <v>-3816042.62</v>
      </c>
      <c r="F11" s="26">
        <v>-698936.21</v>
      </c>
      <c r="G11" s="26"/>
      <c r="H11" s="26">
        <f>+D11+E11+F11+G11</f>
        <v>170709061.76999998</v>
      </c>
    </row>
    <row r="12" spans="2:8" x14ac:dyDescent="0.2">
      <c r="B12" s="6"/>
      <c r="C12" s="1" t="s">
        <v>11</v>
      </c>
      <c r="D12" s="2">
        <v>71818382.430000007</v>
      </c>
      <c r="E12" s="26"/>
      <c r="F12" s="26">
        <v>-23143402.98</v>
      </c>
      <c r="G12" s="26"/>
      <c r="H12" s="26">
        <f t="shared" ref="H12:H14" si="2">+D12+E12+F12+G12</f>
        <v>48674979.450000003</v>
      </c>
    </row>
    <row r="13" spans="2:8" x14ac:dyDescent="0.2">
      <c r="B13" s="6"/>
      <c r="C13" s="1" t="s">
        <v>12</v>
      </c>
      <c r="D13" s="2">
        <v>400000</v>
      </c>
      <c r="E13" s="26"/>
      <c r="F13" s="26"/>
      <c r="G13" s="26"/>
      <c r="H13" s="26">
        <f t="shared" si="2"/>
        <v>400000</v>
      </c>
    </row>
    <row r="14" spans="2:8" x14ac:dyDescent="0.2">
      <c r="B14" s="6"/>
      <c r="C14" s="1" t="s">
        <v>13</v>
      </c>
      <c r="D14" s="2">
        <v>0</v>
      </c>
      <c r="E14" s="26"/>
      <c r="F14" s="26"/>
      <c r="G14" s="26"/>
      <c r="H14" s="26">
        <f t="shared" si="2"/>
        <v>0</v>
      </c>
    </row>
    <row r="15" spans="2:8" x14ac:dyDescent="0.2">
      <c r="B15" s="6"/>
      <c r="C15" s="14" t="s">
        <v>5</v>
      </c>
      <c r="D15" s="4">
        <f>+D11+D12+D13+D14</f>
        <v>247442423.03</v>
      </c>
      <c r="E15" s="27">
        <f>+E11+E12+E13</f>
        <v>-3816042.62</v>
      </c>
      <c r="F15" s="27">
        <f t="shared" ref="F15:H15" si="3">+F11+F12+F13</f>
        <v>-23842339.190000001</v>
      </c>
      <c r="G15" s="27">
        <f t="shared" si="3"/>
        <v>0</v>
      </c>
      <c r="H15" s="27">
        <f t="shared" si="3"/>
        <v>219784041.21999997</v>
      </c>
    </row>
    <row r="16" spans="2:8" x14ac:dyDescent="0.2">
      <c r="B16" s="6" t="s">
        <v>14</v>
      </c>
      <c r="C16" s="1" t="s">
        <v>15</v>
      </c>
      <c r="D16" s="2">
        <v>0</v>
      </c>
      <c r="E16" s="26"/>
      <c r="F16" s="26"/>
      <c r="G16" s="26"/>
      <c r="H16" s="26">
        <f>+D16+E16+F16+G16</f>
        <v>0</v>
      </c>
    </row>
    <row r="17" spans="2:8" x14ac:dyDescent="0.2">
      <c r="B17" s="6"/>
      <c r="C17" s="1" t="s">
        <v>16</v>
      </c>
      <c r="D17" s="2">
        <v>0</v>
      </c>
      <c r="E17" s="26"/>
      <c r="F17" s="26"/>
      <c r="G17" s="26"/>
      <c r="H17" s="26">
        <f t="shared" ref="H17:H18" si="4">+D17+E17+F17+G17</f>
        <v>0</v>
      </c>
    </row>
    <row r="18" spans="2:8" x14ac:dyDescent="0.2">
      <c r="B18" s="6"/>
      <c r="C18" s="1" t="s">
        <v>17</v>
      </c>
      <c r="D18" s="2">
        <v>26198752.550000001</v>
      </c>
      <c r="E18" s="26"/>
      <c r="F18" s="26"/>
      <c r="G18" s="26"/>
      <c r="H18" s="26">
        <f t="shared" si="4"/>
        <v>26198752.550000001</v>
      </c>
    </row>
    <row r="19" spans="2:8" x14ac:dyDescent="0.2">
      <c r="B19" s="6"/>
      <c r="C19" s="14" t="s">
        <v>5</v>
      </c>
      <c r="D19" s="4">
        <f>+D16+D17+D18</f>
        <v>26198752.550000001</v>
      </c>
      <c r="E19" s="27">
        <f>+E16+E17+E18</f>
        <v>0</v>
      </c>
      <c r="F19" s="27">
        <f t="shared" ref="F19:H19" si="5">+F16+F17+F18</f>
        <v>0</v>
      </c>
      <c r="G19" s="27">
        <f t="shared" si="5"/>
        <v>0</v>
      </c>
      <c r="H19" s="27">
        <f t="shared" si="5"/>
        <v>26198752.550000001</v>
      </c>
    </row>
    <row r="20" spans="2:8" x14ac:dyDescent="0.2">
      <c r="B20" s="6" t="s">
        <v>18</v>
      </c>
      <c r="C20" s="1" t="s">
        <v>19</v>
      </c>
      <c r="D20" s="2">
        <v>721882994.42999995</v>
      </c>
      <c r="E20" s="26"/>
      <c r="F20" s="26">
        <v>-5311188.62</v>
      </c>
      <c r="G20" s="26"/>
      <c r="H20" s="26">
        <f>+D20+E20+F20+G20</f>
        <v>716571805.80999994</v>
      </c>
    </row>
    <row r="21" spans="2:8" x14ac:dyDescent="0.2">
      <c r="B21" s="6"/>
      <c r="C21" s="1" t="s">
        <v>20</v>
      </c>
      <c r="D21" s="2">
        <v>615048512.76999998</v>
      </c>
      <c r="E21" s="26">
        <v>-10512000</v>
      </c>
      <c r="F21" s="26">
        <v>-3659786.36</v>
      </c>
      <c r="G21" s="26">
        <v>48326150.960000001</v>
      </c>
      <c r="H21" s="26">
        <f t="shared" ref="H21:H24" si="6">+D21+E21+F21+G21</f>
        <v>649202877.37</v>
      </c>
    </row>
    <row r="22" spans="2:8" x14ac:dyDescent="0.2">
      <c r="B22" s="6"/>
      <c r="C22" s="1" t="s">
        <v>21</v>
      </c>
      <c r="D22" s="2">
        <v>131344495.58</v>
      </c>
      <c r="E22" s="26">
        <v>-44819297.359999999</v>
      </c>
      <c r="F22" s="26">
        <v>-3928854.66</v>
      </c>
      <c r="G22" s="26"/>
      <c r="H22" s="26">
        <f t="shared" si="6"/>
        <v>82596343.560000002</v>
      </c>
    </row>
    <row r="23" spans="2:8" x14ac:dyDescent="0.2">
      <c r="B23" s="6"/>
      <c r="C23" s="1" t="s">
        <v>22</v>
      </c>
      <c r="D23" s="2">
        <v>100999643.08</v>
      </c>
      <c r="E23" s="26"/>
      <c r="F23" s="26">
        <v>-3195074.39</v>
      </c>
      <c r="G23" s="26"/>
      <c r="H23" s="26">
        <f t="shared" si="6"/>
        <v>97804568.689999998</v>
      </c>
    </row>
    <row r="24" spans="2:8" x14ac:dyDescent="0.2">
      <c r="B24" s="6"/>
      <c r="C24" s="1" t="s">
        <v>23</v>
      </c>
      <c r="D24" s="2">
        <f>+AI24</f>
        <v>0</v>
      </c>
      <c r="E24" s="26"/>
      <c r="F24" s="26"/>
      <c r="G24" s="26"/>
      <c r="H24" s="26">
        <f t="shared" si="6"/>
        <v>0</v>
      </c>
    </row>
    <row r="25" spans="2:8" x14ac:dyDescent="0.2">
      <c r="B25" s="6"/>
      <c r="C25" s="14" t="s">
        <v>5</v>
      </c>
      <c r="D25" s="4">
        <f>+D20+D21+D22+D23+D24</f>
        <v>1569275645.8599997</v>
      </c>
      <c r="E25" s="27">
        <f>+E20+E21+E22+E23+E24</f>
        <v>-55331297.359999999</v>
      </c>
      <c r="F25" s="27">
        <f>+F20+F21+F22+F23</f>
        <v>-16094904.030000001</v>
      </c>
      <c r="G25" s="27">
        <f t="shared" ref="F25:H25" si="7">+G20+G21+G22+G23+G24</f>
        <v>48326150.960000001</v>
      </c>
      <c r="H25" s="27">
        <f t="shared" si="7"/>
        <v>1546175595.4299998</v>
      </c>
    </row>
    <row r="26" spans="2:8" x14ac:dyDescent="0.2">
      <c r="B26" s="6" t="s">
        <v>24</v>
      </c>
      <c r="C26" s="1" t="s">
        <v>25</v>
      </c>
      <c r="D26" s="2">
        <v>124553366.53</v>
      </c>
      <c r="E26" s="26">
        <v>-17977000</v>
      </c>
      <c r="F26" s="26"/>
      <c r="G26" s="26"/>
      <c r="H26" s="26">
        <f>+D26+E26+F26+G26</f>
        <v>106576366.53</v>
      </c>
    </row>
    <row r="27" spans="2:8" x14ac:dyDescent="0.2">
      <c r="B27" s="6"/>
      <c r="C27" s="1" t="s">
        <v>26</v>
      </c>
      <c r="D27" s="2">
        <v>10494768.09</v>
      </c>
      <c r="E27" s="26"/>
      <c r="F27" s="26"/>
      <c r="G27" s="26"/>
      <c r="H27" s="26">
        <f>+D27+E27+F27+G27</f>
        <v>10494768.09</v>
      </c>
    </row>
    <row r="28" spans="2:8" x14ac:dyDescent="0.2">
      <c r="B28" s="6"/>
      <c r="C28" s="3" t="s">
        <v>5</v>
      </c>
      <c r="D28" s="4">
        <f>+D26+D27</f>
        <v>135048134.62</v>
      </c>
      <c r="E28" s="27">
        <f>+E26+E27</f>
        <v>-17977000</v>
      </c>
      <c r="F28" s="27">
        <f t="shared" ref="F28:H28" si="8">+F26+F27</f>
        <v>0</v>
      </c>
      <c r="G28" s="27">
        <f t="shared" si="8"/>
        <v>0</v>
      </c>
      <c r="H28" s="27">
        <f t="shared" si="8"/>
        <v>117071134.62</v>
      </c>
    </row>
    <row r="29" spans="2:8" x14ac:dyDescent="0.2">
      <c r="B29" s="6" t="s">
        <v>27</v>
      </c>
      <c r="C29" s="1" t="s">
        <v>28</v>
      </c>
      <c r="D29" s="2">
        <v>558323988.53999996</v>
      </c>
      <c r="E29" s="26">
        <v>-5101201.8899999997</v>
      </c>
      <c r="F29" s="26"/>
      <c r="G29" s="26"/>
      <c r="H29" s="26">
        <f>+D29+E29+F29+G29</f>
        <v>553222786.64999998</v>
      </c>
    </row>
    <row r="30" spans="2:8" x14ac:dyDescent="0.2">
      <c r="B30" s="6"/>
      <c r="C30" s="1" t="s">
        <v>29</v>
      </c>
      <c r="D30" s="2">
        <v>40000000</v>
      </c>
      <c r="E30" s="26"/>
      <c r="F30" s="26"/>
      <c r="G30" s="26"/>
      <c r="H30" s="26">
        <f t="shared" ref="H30:H34" si="9">+D30+E30+F30+G30</f>
        <v>40000000</v>
      </c>
    </row>
    <row r="31" spans="2:8" x14ac:dyDescent="0.2">
      <c r="B31" s="6"/>
      <c r="C31" s="1" t="s">
        <v>30</v>
      </c>
      <c r="D31" s="2">
        <v>47115285.509999998</v>
      </c>
      <c r="E31" s="26">
        <v>-11500000</v>
      </c>
      <c r="F31" s="26"/>
      <c r="G31" s="26"/>
      <c r="H31" s="26">
        <f t="shared" si="9"/>
        <v>35615285.509999998</v>
      </c>
    </row>
    <row r="32" spans="2:8" x14ac:dyDescent="0.2">
      <c r="B32" s="6"/>
      <c r="C32" s="1" t="s">
        <v>31</v>
      </c>
      <c r="D32" s="2">
        <v>146267408.63</v>
      </c>
      <c r="E32" s="26">
        <v>-994852.08</v>
      </c>
      <c r="F32" s="26"/>
      <c r="G32" s="26"/>
      <c r="H32" s="26">
        <f t="shared" si="9"/>
        <v>145272556.54999998</v>
      </c>
    </row>
    <row r="33" spans="2:8" x14ac:dyDescent="0.2">
      <c r="B33" s="6"/>
      <c r="C33" s="1" t="s">
        <v>32</v>
      </c>
      <c r="D33" s="2">
        <v>19342249</v>
      </c>
      <c r="E33" s="26"/>
      <c r="F33" s="26"/>
      <c r="G33" s="26"/>
      <c r="H33" s="26">
        <f t="shared" si="9"/>
        <v>19342249</v>
      </c>
    </row>
    <row r="34" spans="2:8" x14ac:dyDescent="0.2">
      <c r="B34" s="6"/>
      <c r="C34" s="1" t="s">
        <v>33</v>
      </c>
      <c r="D34" s="2">
        <v>400000</v>
      </c>
      <c r="E34" s="26"/>
      <c r="F34" s="26"/>
      <c r="G34" s="26"/>
      <c r="H34" s="26">
        <f t="shared" si="9"/>
        <v>400000</v>
      </c>
    </row>
    <row r="35" spans="2:8" x14ac:dyDescent="0.2">
      <c r="B35" s="6"/>
      <c r="C35" s="14" t="s">
        <v>5</v>
      </c>
      <c r="D35" s="4">
        <f>+D29+D30+D31+D32+D33+D34</f>
        <v>811448931.67999995</v>
      </c>
      <c r="E35" s="27">
        <f>+E29+E30+E31+E32+E33+E34</f>
        <v>-17596053.969999999</v>
      </c>
      <c r="F35" s="27">
        <f t="shared" ref="F35:H35" si="10">+F29+F30+F31+F32+F33+F34</f>
        <v>0</v>
      </c>
      <c r="G35" s="27">
        <f t="shared" si="10"/>
        <v>0</v>
      </c>
      <c r="H35" s="27">
        <f t="shared" si="10"/>
        <v>793852877.70999992</v>
      </c>
    </row>
    <row r="36" spans="2:8" x14ac:dyDescent="0.2">
      <c r="B36" s="8" t="s">
        <v>34</v>
      </c>
      <c r="C36" s="1" t="s">
        <v>35</v>
      </c>
      <c r="D36" s="2">
        <v>438584998.69999999</v>
      </c>
      <c r="E36" s="26">
        <v>-2350000</v>
      </c>
      <c r="F36" s="26">
        <v>-1722000</v>
      </c>
      <c r="G36" s="26"/>
      <c r="H36" s="26">
        <f>+D36+E36+F36+G36</f>
        <v>434512998.69999999</v>
      </c>
    </row>
    <row r="37" spans="2:8" x14ac:dyDescent="0.2">
      <c r="B37" s="9"/>
      <c r="C37" s="14" t="s">
        <v>53</v>
      </c>
      <c r="D37" s="4">
        <f>+D36</f>
        <v>438584998.69999999</v>
      </c>
      <c r="E37" s="27">
        <f>+E36</f>
        <v>-2350000</v>
      </c>
      <c r="F37" s="27">
        <f t="shared" ref="F37:H37" si="11">+F36</f>
        <v>-1722000</v>
      </c>
      <c r="G37" s="27">
        <f t="shared" si="11"/>
        <v>0</v>
      </c>
      <c r="H37" s="27">
        <f t="shared" si="11"/>
        <v>434512998.69999999</v>
      </c>
    </row>
    <row r="38" spans="2:8" x14ac:dyDescent="0.2">
      <c r="B38" s="8" t="s">
        <v>36</v>
      </c>
      <c r="C38" s="1" t="s">
        <v>37</v>
      </c>
      <c r="D38" s="2">
        <v>10000000</v>
      </c>
      <c r="E38" s="26"/>
      <c r="F38" s="26"/>
      <c r="G38" s="26"/>
      <c r="H38" s="26">
        <f>+D38+E38+F38+G38</f>
        <v>10000000</v>
      </c>
    </row>
    <row r="39" spans="2:8" x14ac:dyDescent="0.2">
      <c r="B39" s="9"/>
      <c r="C39" s="14" t="s">
        <v>5</v>
      </c>
      <c r="D39" s="4">
        <f>+D38</f>
        <v>10000000</v>
      </c>
      <c r="E39" s="27">
        <f>+E38</f>
        <v>0</v>
      </c>
      <c r="F39" s="27">
        <f t="shared" ref="F39:H39" si="12">+F38</f>
        <v>0</v>
      </c>
      <c r="G39" s="27">
        <f t="shared" si="12"/>
        <v>0</v>
      </c>
      <c r="H39" s="27">
        <f t="shared" si="12"/>
        <v>10000000</v>
      </c>
    </row>
    <row r="40" spans="2:8" x14ac:dyDescent="0.2">
      <c r="B40" s="6" t="s">
        <v>38</v>
      </c>
      <c r="C40" s="1" t="s">
        <v>39</v>
      </c>
      <c r="D40" s="2">
        <v>4328827.4000000004</v>
      </c>
      <c r="E40" s="26"/>
      <c r="F40" s="26"/>
      <c r="G40" s="26"/>
      <c r="H40" s="26">
        <f t="shared" ref="H40:H42" si="13">+D40+E40+F40+G40</f>
        <v>4328827.4000000004</v>
      </c>
    </row>
    <row r="41" spans="2:8" x14ac:dyDescent="0.2">
      <c r="B41" s="6"/>
      <c r="C41" s="1" t="s">
        <v>40</v>
      </c>
      <c r="D41" s="2">
        <v>103906037.23999999</v>
      </c>
      <c r="E41" s="26"/>
      <c r="F41" s="26"/>
      <c r="G41" s="26"/>
      <c r="H41" s="26">
        <f t="shared" si="13"/>
        <v>103906037.23999999</v>
      </c>
    </row>
    <row r="42" spans="2:8" x14ac:dyDescent="0.2">
      <c r="B42" s="6"/>
      <c r="C42" s="1" t="s">
        <v>41</v>
      </c>
      <c r="D42" s="2">
        <v>2236928.65</v>
      </c>
      <c r="E42" s="26"/>
      <c r="F42" s="26"/>
      <c r="G42" s="26"/>
      <c r="H42" s="26">
        <f t="shared" si="13"/>
        <v>2236928.65</v>
      </c>
    </row>
    <row r="43" spans="2:8" x14ac:dyDescent="0.2">
      <c r="B43" s="6"/>
      <c r="C43" s="14" t="s">
        <v>5</v>
      </c>
      <c r="D43" s="4">
        <f>+D40+D41+D42</f>
        <v>110471793.29000001</v>
      </c>
      <c r="E43" s="27">
        <f>+E40+E41+E42</f>
        <v>0</v>
      </c>
      <c r="F43" s="27"/>
      <c r="G43" s="27"/>
      <c r="H43" s="27">
        <f>+H40+H41+H42</f>
        <v>110471793.29000001</v>
      </c>
    </row>
    <row r="44" spans="2:8" x14ac:dyDescent="0.2">
      <c r="B44" s="6" t="s">
        <v>42</v>
      </c>
      <c r="C44" s="1" t="s">
        <v>43</v>
      </c>
      <c r="D44" s="2">
        <v>171937889.69</v>
      </c>
      <c r="E44" s="26">
        <v>-118800</v>
      </c>
      <c r="F44" s="26"/>
      <c r="G44" s="26"/>
      <c r="H44" s="26">
        <f t="shared" ref="H44:H45" si="14">+D44+E44+F44+G44</f>
        <v>171819089.69</v>
      </c>
    </row>
    <row r="45" spans="2:8" x14ac:dyDescent="0.2">
      <c r="B45" s="6"/>
      <c r="C45" s="1" t="s">
        <v>44</v>
      </c>
      <c r="D45" s="2">
        <v>0</v>
      </c>
      <c r="E45" s="26"/>
      <c r="F45" s="26"/>
      <c r="G45" s="26"/>
      <c r="H45" s="26">
        <f t="shared" si="14"/>
        <v>0</v>
      </c>
    </row>
    <row r="46" spans="2:8" x14ac:dyDescent="0.2">
      <c r="B46" s="6"/>
      <c r="C46" s="14" t="s">
        <v>5</v>
      </c>
      <c r="D46" s="4">
        <f>+D44+D45</f>
        <v>171937889.69</v>
      </c>
      <c r="E46" s="27">
        <f>+E44+E45</f>
        <v>-118800</v>
      </c>
      <c r="F46" s="27">
        <f t="shared" ref="F46:H46" si="15">+F44+F45</f>
        <v>0</v>
      </c>
      <c r="G46" s="27">
        <f t="shared" si="15"/>
        <v>0</v>
      </c>
      <c r="H46" s="27">
        <f t="shared" si="15"/>
        <v>171819089.69</v>
      </c>
    </row>
    <row r="47" spans="2:8" x14ac:dyDescent="0.2">
      <c r="B47" s="6" t="s">
        <v>45</v>
      </c>
      <c r="C47" s="1" t="s">
        <v>46</v>
      </c>
      <c r="D47" s="2">
        <v>12515833.27</v>
      </c>
      <c r="E47" s="26"/>
      <c r="F47" s="26"/>
      <c r="G47" s="26"/>
      <c r="H47" s="26">
        <f t="shared" ref="H47:H48" si="16">+D47+E47+F47+G47</f>
        <v>12515833.27</v>
      </c>
    </row>
    <row r="48" spans="2:8" x14ac:dyDescent="0.2">
      <c r="B48" s="6"/>
      <c r="C48" s="1" t="s">
        <v>47</v>
      </c>
      <c r="D48" s="2">
        <v>31392688.899999999</v>
      </c>
      <c r="E48" s="26">
        <v>-347080.77</v>
      </c>
      <c r="F48" s="26">
        <v>-4390852.22</v>
      </c>
      <c r="G48" s="26"/>
      <c r="H48" s="26">
        <f t="shared" si="16"/>
        <v>26654755.91</v>
      </c>
    </row>
    <row r="49" spans="2:8" x14ac:dyDescent="0.2">
      <c r="B49" s="6"/>
      <c r="C49" s="3" t="s">
        <v>5</v>
      </c>
      <c r="D49" s="4">
        <f>+D47+D48</f>
        <v>43908522.170000002</v>
      </c>
      <c r="E49" s="27">
        <f>+E47+E48</f>
        <v>-347080.77</v>
      </c>
      <c r="F49" s="27">
        <f t="shared" ref="F49:H49" si="17">+F47+F48</f>
        <v>-4390852.22</v>
      </c>
      <c r="G49" s="27">
        <f t="shared" si="17"/>
        <v>0</v>
      </c>
      <c r="H49" s="27">
        <f t="shared" si="17"/>
        <v>39170589.18</v>
      </c>
    </row>
    <row r="50" spans="2:8" x14ac:dyDescent="0.2">
      <c r="B50" s="7" t="s">
        <v>48</v>
      </c>
      <c r="C50" s="7"/>
      <c r="D50" s="4">
        <f>+D7+D10+D15+D19+D25+D28+D35+D37+D39+D43+D46+D49</f>
        <v>3589859999.9999995</v>
      </c>
      <c r="E50" s="22">
        <f>+E7+E10+E15+E19+E25+E28+E35+E37+E39+E43+E46+E49</f>
        <v>-98169274.719999984</v>
      </c>
      <c r="F50" s="22">
        <f t="shared" ref="E50:G50" si="18">+F7+F10+F15+F19+F25+F28+F35+F37+F39+F43+F46+F49</f>
        <v>-48326150.960000001</v>
      </c>
      <c r="G50" s="4">
        <f t="shared" ref="G50" si="19">+G7+G10+G15+G19+G25+G28+G35+G37+G39+G43+G46+G49</f>
        <v>48326150.960000001</v>
      </c>
      <c r="H50" s="4">
        <f>+H7+H10+H15+H19+H25+H28+H35+H37+H39+H43+H46+H49</f>
        <v>3491690725.2799993</v>
      </c>
    </row>
  </sheetData>
  <mergeCells count="17">
    <mergeCell ref="F3:G3"/>
    <mergeCell ref="E2:G2"/>
    <mergeCell ref="D2:D3"/>
    <mergeCell ref="H2:H3"/>
    <mergeCell ref="B50:C50"/>
    <mergeCell ref="B5:B7"/>
    <mergeCell ref="B8:B10"/>
    <mergeCell ref="B11:B15"/>
    <mergeCell ref="B16:B19"/>
    <mergeCell ref="B20:B25"/>
    <mergeCell ref="B36:B37"/>
    <mergeCell ref="B38:B39"/>
    <mergeCell ref="B26:B28"/>
    <mergeCell ref="B29:B35"/>
    <mergeCell ref="B40:B43"/>
    <mergeCell ref="B44:B46"/>
    <mergeCell ref="B47:B4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2024-11-08T12:38:55Z</dcterms:created>
  <dcterms:modified xsi:type="dcterms:W3CDTF">2024-11-08T14:11:37Z</dcterms:modified>
</cp:coreProperties>
</file>